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firstSheet="1" activeTab="2"/>
  </bookViews>
  <sheets>
    <sheet name="検証（USDJPY EB D1710）"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<sst xmlns="http://schemas.openxmlformats.org/spreadsheetml/2006/main" count="301" uniqueCount="56">
  <si>
    <t>気付き　質問</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</si>
  <si>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</si>
  <si>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</si>
  <si>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</si>
  <si>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</si>
  <si>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</si>
  <si>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</si>
  <si>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</si>
  <si>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</si>
  <si>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</si>
  <si>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</si>
  <si>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</si>
  <si>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</si>
  <si>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</si>
  <si>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</si>
  <si>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</si>
  <si>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</si>
  <si>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</si>
  <si>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</si>
  <si>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</si>
  <si>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</si>
  <si>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</si>
  <si>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</si>
  <si>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</si>
  <si>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</si>
  <si>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</si>
  <si>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</si>
  <si>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</si>
  <si>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</si>
  <si>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</si>
  <si>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</si>
  <si>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</si>
  <si>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</si>
  <si>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</si>
  <si>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</si>
  <si>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</si>
  <si>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</si>
  <si>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</si>
  <si>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</si>
  <si>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</si>
  <si>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</si>
  <si>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</si>
  <si>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</si>
  <si>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</si>
  <si>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</si>
  <si>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</si>
  <si>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GBP/USD</t>
  </si>
  <si>
    <t>USDJPY</t>
  </si>
  <si>
    <t>10MA・20MAの両方の上側にキャンドルがあれば買い方向、下側なら売り方向。MAに触れてEB出現でエントリー待ち、EB高値or安値ブレイクでエントリー。</t>
  </si>
  <si>
    <t>2//7</t>
  </si>
  <si>
    <t>USD/JPY</t>
  </si>
  <si>
    <t>EB</t>
  </si>
  <si>
    <t>EUR/JPY</t>
  </si>
  <si>
    <t>　</t>
  </si>
  <si>
    <t xml:space="preserve">UDS/JPY　EB検証　D1　2016/9/15　　　　　　　　　　　　　　　　　　　　　　　　　　　　　　　　　　　　　　　　　　　　　　　　　　　出来過ぎなくらい勝率がいいです。２本のMAの間に実体が収っているEBは有効では無く、勝率を落としました。天井や底付近の転換時にEBが出るとトレンドが始まり、終わると、またEBが出てまたそこで逆にエントリーするという、常にトレードし続けるノリでした。PB より頻繁に出ていました。PBと違って、ストップを建値に近づけるのは、戻りを見てさらに４０pipくらい離れてからしないとストップに引っかかって切れてしまうことが多いと分かりました。ドル円は幅広のレンジ？のような動きが多く、いちいち利食う方がいいのか、長くポジションを持つ方がいいのか迷うことがよくありました。ポジションを持ち直すと、EBのサイズによってロット数が変わるので、ロット数が大きいときはなるべく長く持った方が利益に繋がるかなと思いました。 </t>
  </si>
  <si>
    <t>　H4 EB検証に進みます。D1と同じリズムでエントリーができるのか検証してみたいです。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</si>
</sst>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4">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b/>
      <sz val="16"/>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8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7" fillId="31" borderId="10" xfId="0" applyFont="1" applyFill="1" applyBorder="1" applyAlignment="1">
      <alignment horizontal="center" vertical="center" shrinkToFit="1"/>
    </xf>
    <xf numFmtId="0" fontId="37" fillId="33" borderId="10" xfId="0" applyFont="1" applyFill="1" applyBorder="1" applyAlignment="1">
      <alignment horizontal="center" vertical="center" shrinkToFit="1"/>
    </xf>
    <xf numFmtId="181" fontId="42"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2" fillId="0" borderId="10" xfId="0" applyNumberFormat="1" applyFont="1" applyFill="1" applyBorder="1" applyAlignment="1">
      <alignment horizontal="center" vertical="center"/>
    </xf>
    <xf numFmtId="0" fontId="37" fillId="6" borderId="11" xfId="0" applyFont="1" applyFill="1" applyBorder="1" applyAlignment="1">
      <alignment vertical="center"/>
    </xf>
    <xf numFmtId="0" fontId="0" fillId="0" borderId="12" xfId="0" applyBorder="1" applyAlignment="1">
      <alignment horizontal="center" vertical="center"/>
    </xf>
    <xf numFmtId="0" fontId="37" fillId="0" borderId="12" xfId="0" applyFont="1" applyFill="1" applyBorder="1" applyAlignment="1">
      <alignment horizontal="center" vertical="center"/>
    </xf>
    <xf numFmtId="0" fontId="0" fillId="0" borderId="12" xfId="0" applyFill="1" applyBorder="1" applyAlignment="1">
      <alignment horizontal="center" vertical="center"/>
    </xf>
    <xf numFmtId="0" fontId="37" fillId="0" borderId="12" xfId="0" applyFont="1" applyFill="1" applyBorder="1" applyAlignment="1">
      <alignment vertical="center"/>
    </xf>
    <xf numFmtId="0" fontId="0" fillId="0" borderId="13" xfId="0" applyFill="1" applyBorder="1" applyAlignment="1">
      <alignment horizontal="center" vertical="center"/>
    </xf>
    <xf numFmtId="0" fontId="37"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7" fillId="6" borderId="15" xfId="0" applyFont="1" applyFill="1" applyBorder="1" applyAlignment="1">
      <alignment vertical="center"/>
    </xf>
    <xf numFmtId="0" fontId="37" fillId="28" borderId="10" xfId="0" applyFont="1" applyFill="1" applyBorder="1" applyAlignment="1">
      <alignment horizontal="center" vertical="center" shrinkToFit="1"/>
    </xf>
    <xf numFmtId="0" fontId="42" fillId="0" borderId="10" xfId="0" applyFont="1" applyFill="1" applyBorder="1" applyAlignment="1">
      <alignment horizontal="center" vertical="center"/>
    </xf>
    <xf numFmtId="0" fontId="37" fillId="6" borderId="10" xfId="0" applyFont="1" applyFill="1" applyBorder="1" applyAlignment="1">
      <alignment horizontal="center" vertical="center"/>
    </xf>
    <xf numFmtId="0" fontId="37"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3" fillId="18" borderId="10" xfId="0" applyFont="1" applyFill="1" applyBorder="1" applyAlignment="1">
      <alignment horizontal="center" vertical="center"/>
    </xf>
    <xf numFmtId="0" fontId="43" fillId="0" borderId="0" xfId="0" applyFont="1" applyAlignment="1">
      <alignment horizontal="center" vertical="center"/>
    </xf>
    <xf numFmtId="14" fontId="43" fillId="0" borderId="10" xfId="0" applyNumberFormat="1" applyFont="1" applyBorder="1" applyAlignment="1">
      <alignment horizontal="center" vertical="center"/>
    </xf>
    <xf numFmtId="0" fontId="43" fillId="0" borderId="10" xfId="0" applyFont="1" applyBorder="1" applyAlignment="1">
      <alignment horizontal="center" vertical="center"/>
    </xf>
    <xf numFmtId="0" fontId="6" fillId="0" borderId="0" xfId="0" applyFont="1" applyAlignment="1">
      <alignment horizontal="center" vertical="center"/>
    </xf>
    <xf numFmtId="0" fontId="42" fillId="0" borderId="10" xfId="0" applyFont="1" applyFill="1" applyBorder="1" applyAlignment="1">
      <alignment horizontal="center" vertical="center"/>
    </xf>
    <xf numFmtId="0" fontId="37" fillId="6" borderId="14" xfId="0" applyFont="1" applyFill="1" applyBorder="1" applyAlignment="1">
      <alignment horizontal="center" vertical="center"/>
    </xf>
    <xf numFmtId="0" fontId="37" fillId="6" borderId="10" xfId="0" applyFont="1" applyFill="1" applyBorder="1" applyAlignment="1">
      <alignment horizontal="center" vertical="center"/>
    </xf>
    <xf numFmtId="0" fontId="42" fillId="0" borderId="10"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190" fontId="42" fillId="0" borderId="10" xfId="0" applyNumberFormat="1" applyFont="1" applyFill="1" applyBorder="1" applyAlignment="1">
      <alignment horizontal="center" vertical="center"/>
    </xf>
    <xf numFmtId="189" fontId="4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xf>
    <xf numFmtId="186" fontId="42" fillId="0" borderId="10" xfId="0" applyNumberFormat="1" applyFont="1" applyFill="1" applyBorder="1" applyAlignment="1">
      <alignment horizontal="center" vertical="center"/>
    </xf>
    <xf numFmtId="189" fontId="42" fillId="0" borderId="11" xfId="0" applyNumberFormat="1" applyFont="1" applyFill="1" applyBorder="1" applyAlignment="1">
      <alignment horizontal="center" vertical="center"/>
    </xf>
    <xf numFmtId="0" fontId="37" fillId="34" borderId="10" xfId="0" applyFont="1" applyFill="1" applyBorder="1" applyAlignment="1">
      <alignment horizontal="center" vertical="center" shrinkToFit="1"/>
    </xf>
    <xf numFmtId="0" fontId="37" fillId="28" borderId="16" xfId="0" applyFont="1" applyFill="1" applyBorder="1" applyAlignment="1">
      <alignment horizontal="center" vertical="center" shrinkToFit="1"/>
    </xf>
    <xf numFmtId="0" fontId="37" fillId="28" borderId="11" xfId="0" applyFont="1" applyFill="1" applyBorder="1" applyAlignment="1">
      <alignment horizontal="center" vertical="center" shrinkToFit="1"/>
    </xf>
    <xf numFmtId="0" fontId="37" fillId="31" borderId="16" xfId="0" applyFont="1" applyFill="1" applyBorder="1" applyAlignment="1">
      <alignment horizontal="center" vertical="center" shrinkToFit="1"/>
    </xf>
    <xf numFmtId="0" fontId="37" fillId="31" borderId="11" xfId="0" applyFont="1" applyFill="1" applyBorder="1" applyAlignment="1">
      <alignment horizontal="center" vertical="center" shrinkToFit="1"/>
    </xf>
    <xf numFmtId="0" fontId="37" fillId="33" borderId="16" xfId="0" applyFont="1" applyFill="1" applyBorder="1" applyAlignment="1">
      <alignment horizontal="center" vertical="center" shrinkToFit="1"/>
    </xf>
    <xf numFmtId="0" fontId="37" fillId="33" borderId="11" xfId="0" applyFont="1" applyFill="1" applyBorder="1" applyAlignment="1">
      <alignment horizontal="center" vertical="center" shrinkToFit="1"/>
    </xf>
    <xf numFmtId="0" fontId="37" fillId="35" borderId="17" xfId="0" applyFont="1" applyFill="1" applyBorder="1" applyAlignment="1">
      <alignment horizontal="center" vertical="center" shrinkToFit="1"/>
    </xf>
    <xf numFmtId="0" fontId="37" fillId="35" borderId="10" xfId="0" applyFont="1" applyFill="1" applyBorder="1" applyAlignment="1">
      <alignment horizontal="center" vertical="center" shrinkToFit="1"/>
    </xf>
    <xf numFmtId="0" fontId="37" fillId="36" borderId="15" xfId="0" applyFont="1" applyFill="1" applyBorder="1" applyAlignment="1">
      <alignment horizontal="center" vertical="center" shrinkToFit="1"/>
    </xf>
    <xf numFmtId="0" fontId="37" fillId="36" borderId="18" xfId="0" applyFont="1" applyFill="1" applyBorder="1" applyAlignment="1">
      <alignment horizontal="center" vertical="center" shrinkToFit="1"/>
    </xf>
    <xf numFmtId="0" fontId="37" fillId="36" borderId="19" xfId="0" applyFont="1" applyFill="1" applyBorder="1" applyAlignment="1">
      <alignment horizontal="center" vertical="center" shrinkToFit="1"/>
    </xf>
    <xf numFmtId="0" fontId="37" fillId="36" borderId="20" xfId="0" applyFont="1" applyFill="1" applyBorder="1" applyAlignment="1">
      <alignment horizontal="center" vertical="center" shrinkToFit="1"/>
    </xf>
    <xf numFmtId="0" fontId="37" fillId="28" borderId="19" xfId="0" applyFont="1" applyFill="1" applyBorder="1" applyAlignment="1">
      <alignment horizontal="center" vertical="center" shrinkToFit="1"/>
    </xf>
    <xf numFmtId="0" fontId="37" fillId="28" borderId="12" xfId="0" applyFont="1" applyFill="1" applyBorder="1" applyAlignment="1">
      <alignment horizontal="center" vertical="center" shrinkToFit="1"/>
    </xf>
    <xf numFmtId="0" fontId="37" fillId="31" borderId="19" xfId="0" applyFont="1" applyFill="1" applyBorder="1" applyAlignment="1">
      <alignment horizontal="center" vertical="center" shrinkToFit="1"/>
    </xf>
    <xf numFmtId="0" fontId="37" fillId="31" borderId="12" xfId="0" applyFont="1" applyFill="1" applyBorder="1" applyAlignment="1">
      <alignment horizontal="center" vertical="center" shrinkToFit="1"/>
    </xf>
    <xf numFmtId="0" fontId="37" fillId="37" borderId="10" xfId="0" applyFont="1" applyFill="1" applyBorder="1" applyAlignment="1">
      <alignment horizontal="center" vertical="center" shrinkToFit="1"/>
    </xf>
    <xf numFmtId="0" fontId="37" fillId="33" borderId="19" xfId="0" applyFont="1" applyFill="1" applyBorder="1" applyAlignment="1">
      <alignment horizontal="center" vertical="center" shrinkToFit="1"/>
    </xf>
    <xf numFmtId="0" fontId="37" fillId="33" borderId="12" xfId="0" applyFont="1" applyFill="1" applyBorder="1" applyAlignment="1">
      <alignment horizontal="center" vertical="center" shrinkToFit="1"/>
    </xf>
    <xf numFmtId="0" fontId="37"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7" fillId="6" borderId="14" xfId="0" applyFont="1" applyFill="1" applyBorder="1" applyAlignment="1">
      <alignment horizontal="center" vertical="center"/>
    </xf>
    <xf numFmtId="0" fontId="37"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31</xdr:col>
      <xdr:colOff>47625</xdr:colOff>
      <xdr:row>58</xdr:row>
      <xdr:rowOff>152400</xdr:rowOff>
    </xdr:to>
    <xdr:pic>
      <xdr:nvPicPr>
        <xdr:cNvPr id="1" name="図 3"/>
        <xdr:cNvPicPr preferRelativeResize="1">
          <a:picLocks noChangeAspect="1"/>
        </xdr:cNvPicPr>
      </xdr:nvPicPr>
      <xdr:blipFill>
        <a:blip r:embed="rId1"/>
        <a:stretch>
          <a:fillRect/>
        </a:stretch>
      </xdr:blipFill>
      <xdr:spPr>
        <a:xfrm>
          <a:off x="571500" y="238125"/>
          <a:ext cx="20554950" cy="10467975"/>
        </a:xfrm>
        <a:prstGeom prst="rect">
          <a:avLst/>
        </a:prstGeom>
        <a:noFill/>
        <a:ln w="9525" cmpd="sng">
          <a:noFill/>
        </a:ln>
      </xdr:spPr>
    </xdr:pic>
    <xdr:clientData/>
  </xdr:twoCellAnchor>
  <xdr:twoCellAnchor editAs="oneCell">
    <xdr:from>
      <xdr:col>1</xdr:col>
      <xdr:colOff>0</xdr:colOff>
      <xdr:row>62</xdr:row>
      <xdr:rowOff>0</xdr:rowOff>
    </xdr:from>
    <xdr:to>
      <xdr:col>31</xdr:col>
      <xdr:colOff>47625</xdr:colOff>
      <xdr:row>119</xdr:row>
      <xdr:rowOff>142875</xdr:rowOff>
    </xdr:to>
    <xdr:pic>
      <xdr:nvPicPr>
        <xdr:cNvPr id="2" name="図 3"/>
        <xdr:cNvPicPr preferRelativeResize="1">
          <a:picLocks noChangeAspect="1"/>
        </xdr:cNvPicPr>
      </xdr:nvPicPr>
      <xdr:blipFill>
        <a:blip r:embed="rId2"/>
        <a:stretch>
          <a:fillRect/>
        </a:stretch>
      </xdr:blipFill>
      <xdr:spPr>
        <a:xfrm>
          <a:off x="571500" y="11249025"/>
          <a:ext cx="20554950" cy="10448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P5" sqref="P5:Q5"/>
    </sheetView>
  </sheetViews>
  <sheetFormatPr defaultColWidth="9.00390625" defaultRowHeight="13.5"/>
  <cols>
    <col min="1" max="1" width="2.875" style="0" customWidth="1"/>
    <col min="2" max="18" width="6.625" style="0" customWidth="1"/>
    <col min="22" max="22" width="10.875" style="23" bestFit="1" customWidth="1"/>
  </cols>
  <sheetData>
    <row r="2" spans="2:20" ht="12.75">
      <c r="B2" s="71" t="s">
        <v>4</v>
      </c>
      <c r="C2" s="71"/>
      <c r="D2" s="74" t="s">
        <v>47</v>
      </c>
      <c r="E2" s="74"/>
      <c r="F2" s="71" t="s">
        <v>5</v>
      </c>
      <c r="G2" s="71"/>
      <c r="H2" s="74" t="s">
        <v>35</v>
      </c>
      <c r="I2" s="74"/>
      <c r="J2" s="71" t="s">
        <v>6</v>
      </c>
      <c r="K2" s="71"/>
      <c r="L2" s="68">
        <f>C9</f>
        <v>500000</v>
      </c>
      <c r="M2" s="74"/>
      <c r="N2" s="71" t="s">
        <v>7</v>
      </c>
      <c r="O2" s="71"/>
      <c r="P2" s="68">
        <f>C108+R108</f>
        <v>218331844.56591743</v>
      </c>
      <c r="Q2" s="74"/>
      <c r="R2" s="1"/>
      <c r="S2" s="1"/>
      <c r="T2" s="1"/>
    </row>
    <row r="3" spans="2:19" ht="57" customHeight="1">
      <c r="B3" s="71" t="s">
        <v>8</v>
      </c>
      <c r="C3" s="71"/>
      <c r="D3" s="76" t="s">
        <v>48</v>
      </c>
      <c r="E3" s="76"/>
      <c r="F3" s="76"/>
      <c r="G3" s="76"/>
      <c r="H3" s="76"/>
      <c r="I3" s="76"/>
      <c r="J3" s="71" t="s">
        <v>9</v>
      </c>
      <c r="K3" s="71"/>
      <c r="L3" s="76" t="s">
        <v>34</v>
      </c>
      <c r="M3" s="77"/>
      <c r="N3" s="77"/>
      <c r="O3" s="77"/>
      <c r="P3" s="77"/>
      <c r="Q3" s="77"/>
      <c r="R3" s="1"/>
      <c r="S3" s="1"/>
    </row>
    <row r="4" spans="2:20" ht="12.75">
      <c r="B4" s="71" t="s">
        <v>10</v>
      </c>
      <c r="C4" s="71"/>
      <c r="D4" s="69">
        <f>SUM($R$9:$S$993)</f>
        <v>217831844.56591743</v>
      </c>
      <c r="E4" s="69"/>
      <c r="F4" s="71" t="s">
        <v>11</v>
      </c>
      <c r="G4" s="71"/>
      <c r="H4" s="75">
        <f>SUM($T$9:$U$108)</f>
        <v>17966.300000000003</v>
      </c>
      <c r="I4" s="74"/>
      <c r="J4" s="67" t="s">
        <v>12</v>
      </c>
      <c r="K4" s="67"/>
      <c r="L4" s="68">
        <f>MAX($C$9:$D$990)-C9</f>
        <v>214749559.63465422</v>
      </c>
      <c r="M4" s="68"/>
      <c r="N4" s="67" t="s">
        <v>13</v>
      </c>
      <c r="O4" s="67"/>
      <c r="P4" s="69">
        <f>MIN($C$9:$D$990)-C9</f>
        <v>0</v>
      </c>
      <c r="Q4" s="69"/>
      <c r="R4" s="1"/>
      <c r="S4" s="1"/>
      <c r="T4" s="1"/>
    </row>
    <row r="5" spans="2:20" ht="12.75">
      <c r="B5" s="37" t="s">
        <v>14</v>
      </c>
      <c r="C5" s="2">
        <f>COUNTIF($R$9:$R$990,"&gt;0")</f>
        <v>75</v>
      </c>
      <c r="D5" s="38" t="s">
        <v>15</v>
      </c>
      <c r="E5" s="16">
        <f>COUNTIF($R$9:$R$990,"&lt;0")</f>
        <v>25</v>
      </c>
      <c r="F5" s="38" t="s">
        <v>16</v>
      </c>
      <c r="G5" s="2">
        <f>COUNTIF($R$9:$R$990,"=0")</f>
        <v>0</v>
      </c>
      <c r="H5" s="38" t="s">
        <v>17</v>
      </c>
      <c r="I5" s="3">
        <f>C5/SUM(C5,E5,G5)</f>
        <v>0.75</v>
      </c>
      <c r="J5" s="70" t="s">
        <v>18</v>
      </c>
      <c r="K5" s="71"/>
      <c r="L5" s="72">
        <v>16</v>
      </c>
      <c r="M5" s="73"/>
      <c r="N5" s="18" t="s">
        <v>19</v>
      </c>
      <c r="O5" s="9"/>
      <c r="P5" s="72">
        <v>5</v>
      </c>
      <c r="Q5" s="73"/>
      <c r="R5" s="1"/>
      <c r="S5" s="1"/>
      <c r="T5" s="1"/>
    </row>
    <row r="6" spans="2:20" ht="12.75">
      <c r="B6" s="11"/>
      <c r="C6" s="14"/>
      <c r="D6" s="15"/>
      <c r="E6" s="12"/>
      <c r="F6" s="11"/>
      <c r="G6" s="12"/>
      <c r="H6" s="11"/>
      <c r="I6" s="17"/>
      <c r="J6" s="11"/>
      <c r="K6" s="11"/>
      <c r="L6" s="12"/>
      <c r="M6" s="12"/>
      <c r="N6" s="13"/>
      <c r="O6" s="13"/>
      <c r="P6" s="10"/>
      <c r="Q6" s="7"/>
      <c r="R6" s="1"/>
      <c r="S6" s="1"/>
      <c r="T6" s="1"/>
    </row>
    <row r="7" spans="2:21" ht="12.75">
      <c r="B7" s="54" t="s">
        <v>20</v>
      </c>
      <c r="C7" s="56" t="s">
        <v>21</v>
      </c>
      <c r="D7" s="57"/>
      <c r="E7" s="60" t="s">
        <v>22</v>
      </c>
      <c r="F7" s="61"/>
      <c r="G7" s="61"/>
      <c r="H7" s="61"/>
      <c r="I7" s="49"/>
      <c r="J7" s="62" t="s">
        <v>23</v>
      </c>
      <c r="K7" s="63"/>
      <c r="L7" s="51"/>
      <c r="M7" s="64" t="s">
        <v>24</v>
      </c>
      <c r="N7" s="65" t="s">
        <v>25</v>
      </c>
      <c r="O7" s="66"/>
      <c r="P7" s="66"/>
      <c r="Q7" s="53"/>
      <c r="R7" s="47" t="s">
        <v>26</v>
      </c>
      <c r="S7" s="47"/>
      <c r="T7" s="47"/>
      <c r="U7" s="47"/>
    </row>
    <row r="8" spans="2:21" ht="12.75">
      <c r="B8" s="55"/>
      <c r="C8" s="58"/>
      <c r="D8" s="59"/>
      <c r="E8" s="19" t="s">
        <v>27</v>
      </c>
      <c r="F8" s="19" t="s">
        <v>28</v>
      </c>
      <c r="G8" s="19" t="s">
        <v>29</v>
      </c>
      <c r="H8" s="48" t="s">
        <v>30</v>
      </c>
      <c r="I8" s="49"/>
      <c r="J8" s="4" t="s">
        <v>31</v>
      </c>
      <c r="K8" s="50" t="s">
        <v>32</v>
      </c>
      <c r="L8" s="51"/>
      <c r="M8" s="64"/>
      <c r="N8" s="5" t="s">
        <v>27</v>
      </c>
      <c r="O8" s="5" t="s">
        <v>28</v>
      </c>
      <c r="P8" s="52" t="s">
        <v>30</v>
      </c>
      <c r="Q8" s="53"/>
      <c r="R8" s="47" t="s">
        <v>33</v>
      </c>
      <c r="S8" s="47"/>
      <c r="T8" s="47" t="s">
        <v>31</v>
      </c>
      <c r="U8" s="47"/>
    </row>
    <row r="9" spans="2:21" ht="12.75">
      <c r="B9" s="36">
        <v>1</v>
      </c>
      <c r="C9" s="43">
        <v>500000</v>
      </c>
      <c r="D9" s="43"/>
      <c r="E9" s="36">
        <v>2006</v>
      </c>
      <c r="F9" s="8">
        <v>42704</v>
      </c>
      <c r="G9" s="36" t="s">
        <v>2</v>
      </c>
      <c r="H9" s="44">
        <v>115.501</v>
      </c>
      <c r="I9" s="44"/>
      <c r="J9" s="36">
        <v>104.6</v>
      </c>
      <c r="K9" s="43">
        <f aca="true" t="shared" si="0" ref="K9:K40">IF(F9="","",C9*0.03)</f>
        <v>15000</v>
      </c>
      <c r="L9" s="43"/>
      <c r="M9" s="6">
        <f aca="true" t="shared" si="1" ref="M9:M40">IF(J9="","",(K9/J9)/1000)</f>
        <v>0.1434034416826004</v>
      </c>
      <c r="N9" s="36">
        <v>2006</v>
      </c>
      <c r="O9" s="8">
        <v>42711</v>
      </c>
      <c r="P9" s="44">
        <v>115.305</v>
      </c>
      <c r="Q9" s="44"/>
      <c r="R9" s="45">
        <f>IF(O9="","",(IF(G9="売",H9-P9,P9-H9))*M9*100000)</f>
        <v>2810.707456978939</v>
      </c>
      <c r="S9" s="45"/>
      <c r="T9" s="42">
        <f>IF(O9="","",IF(R9&lt;0,J9*(-1),IF(G9="買",(P9-H9)*100,(H9-P9)*100)))</f>
        <v>19.599999999999795</v>
      </c>
      <c r="U9" s="42"/>
    </row>
    <row r="10" spans="2:21" ht="12.75">
      <c r="B10" s="36">
        <v>2</v>
      </c>
      <c r="C10" s="43">
        <f aca="true" t="shared" si="2" ref="C10:C73">IF(R9="","",C9+R9)</f>
        <v>502810.7074569789</v>
      </c>
      <c r="D10" s="43"/>
      <c r="E10" s="36">
        <v>2006</v>
      </c>
      <c r="F10" s="8">
        <v>42712</v>
      </c>
      <c r="G10" s="36" t="s">
        <v>3</v>
      </c>
      <c r="H10" s="44">
        <v>116.496</v>
      </c>
      <c r="I10" s="44"/>
      <c r="J10" s="36">
        <v>160.4</v>
      </c>
      <c r="K10" s="43">
        <f t="shared" si="0"/>
        <v>15084.321223709367</v>
      </c>
      <c r="L10" s="43"/>
      <c r="M10" s="6">
        <f t="shared" si="1"/>
        <v>0.09404190289095615</v>
      </c>
      <c r="N10" s="36">
        <v>2007</v>
      </c>
      <c r="O10" s="8">
        <v>42400</v>
      </c>
      <c r="P10" s="44">
        <v>121.373</v>
      </c>
      <c r="Q10" s="44"/>
      <c r="R10" s="45">
        <f aca="true" t="shared" si="3" ref="R10:R73">IF(O10="","",(IF(G10="売",H10-P10,P10-H10))*M10*100000)</f>
        <v>45864.2360399194</v>
      </c>
      <c r="S10" s="45"/>
      <c r="T10" s="42">
        <f aca="true" t="shared" si="4" ref="T10:T73">IF(O10="","",IF(R10&lt;0,J10*(-1),IF(G10="買",(P10-H10)*100,(H10-P10)*100)))</f>
        <v>487.70000000000095</v>
      </c>
      <c r="U10" s="42"/>
    </row>
    <row r="11" spans="2:21" ht="12.75">
      <c r="B11" s="36">
        <v>3</v>
      </c>
      <c r="C11" s="43">
        <f t="shared" si="2"/>
        <v>548674.9434968983</v>
      </c>
      <c r="D11" s="43"/>
      <c r="E11" s="36">
        <v>2007</v>
      </c>
      <c r="F11" s="8">
        <v>42413</v>
      </c>
      <c r="G11" s="36" t="s">
        <v>2</v>
      </c>
      <c r="H11" s="44">
        <v>121.085</v>
      </c>
      <c r="I11" s="44"/>
      <c r="J11" s="36">
        <v>86.1</v>
      </c>
      <c r="K11" s="43">
        <f t="shared" si="0"/>
        <v>16460.24830490695</v>
      </c>
      <c r="L11" s="43"/>
      <c r="M11" s="6">
        <f t="shared" si="1"/>
        <v>0.19117593850066142</v>
      </c>
      <c r="N11" s="36">
        <v>2007</v>
      </c>
      <c r="O11" s="8">
        <v>42419</v>
      </c>
      <c r="P11" s="44">
        <v>119.413</v>
      </c>
      <c r="Q11" s="44"/>
      <c r="R11" s="45">
        <f t="shared" si="3"/>
        <v>31964.616917310534</v>
      </c>
      <c r="S11" s="45"/>
      <c r="T11" s="42">
        <f>IF(O11="","",IF(R11&lt;0,J11*(-1),IF(G11="買",(P11-H11)*100,(H11-P11)*100)))</f>
        <v>167.1999999999997</v>
      </c>
      <c r="U11" s="42"/>
    </row>
    <row r="12" spans="2:21" ht="12.75">
      <c r="B12" s="36">
        <v>4</v>
      </c>
      <c r="C12" s="43">
        <f>IF(R11="","",C11+R11)</f>
        <v>580639.5604142088</v>
      </c>
      <c r="D12" s="43"/>
      <c r="E12" s="36">
        <v>2007</v>
      </c>
      <c r="F12" s="8">
        <v>42413</v>
      </c>
      <c r="G12" s="36" t="s">
        <v>2</v>
      </c>
      <c r="H12" s="44">
        <v>120.346</v>
      </c>
      <c r="I12" s="44"/>
      <c r="J12" s="39">
        <v>70.7</v>
      </c>
      <c r="K12" s="43">
        <f t="shared" si="0"/>
        <v>17419.186812426262</v>
      </c>
      <c r="L12" s="46"/>
      <c r="M12" s="6">
        <f t="shared" si="1"/>
        <v>0.24638170880376606</v>
      </c>
      <c r="N12" s="36">
        <v>2007</v>
      </c>
      <c r="O12" s="8">
        <v>42436</v>
      </c>
      <c r="P12" s="44">
        <v>116.795</v>
      </c>
      <c r="Q12" s="44"/>
      <c r="R12" s="45">
        <f t="shared" si="3"/>
        <v>87490.14479621737</v>
      </c>
      <c r="S12" s="45"/>
      <c r="T12" s="42">
        <f t="shared" si="4"/>
        <v>355.1000000000002</v>
      </c>
      <c r="U12" s="42"/>
    </row>
    <row r="13" spans="2:21" ht="12.75">
      <c r="B13" s="36">
        <v>5</v>
      </c>
      <c r="C13" s="43">
        <f t="shared" si="2"/>
        <v>668129.7052104261</v>
      </c>
      <c r="D13" s="43"/>
      <c r="E13" s="36">
        <v>2007</v>
      </c>
      <c r="F13" s="8">
        <v>42436</v>
      </c>
      <c r="G13" s="36" t="s">
        <v>3</v>
      </c>
      <c r="H13" s="44">
        <v>116.896</v>
      </c>
      <c r="I13" s="44"/>
      <c r="J13" s="36">
        <v>90.5</v>
      </c>
      <c r="K13" s="43">
        <f t="shared" si="0"/>
        <v>20043.891156312784</v>
      </c>
      <c r="L13" s="43"/>
      <c r="M13" s="6">
        <f t="shared" si="1"/>
        <v>0.221479460290749</v>
      </c>
      <c r="N13" s="36">
        <v>2007</v>
      </c>
      <c r="O13" s="8">
        <v>42441</v>
      </c>
      <c r="P13" s="44">
        <v>118.252</v>
      </c>
      <c r="Q13" s="44"/>
      <c r="R13" s="45">
        <f t="shared" si="3"/>
        <v>30032.614815425444</v>
      </c>
      <c r="S13" s="45"/>
      <c r="T13" s="42">
        <f t="shared" si="4"/>
        <v>135.59999999999945</v>
      </c>
      <c r="U13" s="42"/>
    </row>
    <row r="14" spans="2:21" ht="12.75">
      <c r="B14" s="36">
        <v>6</v>
      </c>
      <c r="C14" s="43">
        <f t="shared" si="2"/>
        <v>698162.3200258516</v>
      </c>
      <c r="D14" s="43"/>
      <c r="E14" s="36">
        <v>2007</v>
      </c>
      <c r="F14" s="8">
        <v>42445</v>
      </c>
      <c r="G14" s="36" t="s">
        <v>2</v>
      </c>
      <c r="H14" s="44">
        <v>116.505</v>
      </c>
      <c r="I14" s="44"/>
      <c r="J14" s="36">
        <v>108.1</v>
      </c>
      <c r="K14" s="43">
        <f t="shared" si="0"/>
        <v>20944.869600775546</v>
      </c>
      <c r="L14" s="43"/>
      <c r="M14" s="6">
        <f t="shared" si="1"/>
        <v>0.19375457540032884</v>
      </c>
      <c r="N14" s="36">
        <v>2007</v>
      </c>
      <c r="O14" s="8">
        <v>42448</v>
      </c>
      <c r="P14" s="44">
        <v>116.535</v>
      </c>
      <c r="Q14" s="44"/>
      <c r="R14" s="45">
        <f t="shared" si="3"/>
        <v>-581.2637262010086</v>
      </c>
      <c r="S14" s="45"/>
      <c r="T14" s="42">
        <f t="shared" si="4"/>
        <v>-108.1</v>
      </c>
      <c r="U14" s="42"/>
    </row>
    <row r="15" spans="2:21" ht="12.75">
      <c r="B15" s="36">
        <v>7</v>
      </c>
      <c r="C15" s="43">
        <f t="shared" si="2"/>
        <v>697581.0562996506</v>
      </c>
      <c r="D15" s="43"/>
      <c r="E15" s="36">
        <v>2007</v>
      </c>
      <c r="F15" s="8">
        <v>42450</v>
      </c>
      <c r="G15" s="36" t="s">
        <v>3</v>
      </c>
      <c r="H15" s="44">
        <v>117.949</v>
      </c>
      <c r="I15" s="44"/>
      <c r="J15" s="36">
        <v>79</v>
      </c>
      <c r="K15" s="43">
        <f t="shared" si="0"/>
        <v>20927.431688989516</v>
      </c>
      <c r="L15" s="43"/>
      <c r="M15" s="6">
        <f t="shared" si="1"/>
        <v>0.264904198594804</v>
      </c>
      <c r="N15" s="36">
        <v>2007</v>
      </c>
      <c r="O15" s="8">
        <v>42455</v>
      </c>
      <c r="P15" s="44">
        <v>117.863</v>
      </c>
      <c r="Q15" s="44"/>
      <c r="R15" s="45">
        <f t="shared" si="3"/>
        <v>-2278.1761079152757</v>
      </c>
      <c r="S15" s="45"/>
      <c r="T15" s="42">
        <f t="shared" si="4"/>
        <v>-79</v>
      </c>
      <c r="U15" s="42"/>
    </row>
    <row r="16" spans="2:21" ht="12.75">
      <c r="B16" s="36">
        <v>8</v>
      </c>
      <c r="C16" s="43">
        <f t="shared" si="2"/>
        <v>695302.8801917353</v>
      </c>
      <c r="D16" s="43"/>
      <c r="E16" s="36">
        <v>2007</v>
      </c>
      <c r="F16" s="8">
        <v>42458</v>
      </c>
      <c r="G16" s="36" t="s">
        <v>3</v>
      </c>
      <c r="H16" s="44">
        <v>118.095</v>
      </c>
      <c r="I16" s="44"/>
      <c r="J16" s="36">
        <v>141.1</v>
      </c>
      <c r="K16" s="43">
        <f t="shared" si="0"/>
        <v>20859.08640575206</v>
      </c>
      <c r="L16" s="43"/>
      <c r="M16" s="6">
        <f t="shared" si="1"/>
        <v>0.14783193767365033</v>
      </c>
      <c r="N16" s="36">
        <v>2007</v>
      </c>
      <c r="O16" s="8">
        <v>42473</v>
      </c>
      <c r="P16" s="44">
        <v>118.73</v>
      </c>
      <c r="Q16" s="44"/>
      <c r="R16" s="45">
        <f t="shared" si="3"/>
        <v>9387.328042276871</v>
      </c>
      <c r="S16" s="45"/>
      <c r="T16" s="42">
        <f t="shared" si="4"/>
        <v>63.50000000000051</v>
      </c>
      <c r="U16" s="42"/>
    </row>
    <row r="17" spans="2:21" ht="12.75">
      <c r="B17" s="36">
        <v>9</v>
      </c>
      <c r="C17" s="43">
        <f t="shared" si="2"/>
        <v>704690.2082340122</v>
      </c>
      <c r="D17" s="43"/>
      <c r="E17" s="36">
        <v>2007</v>
      </c>
      <c r="F17" s="8">
        <v>42477</v>
      </c>
      <c r="G17" s="36" t="s">
        <v>2</v>
      </c>
      <c r="H17" s="44">
        <v>118.807</v>
      </c>
      <c r="I17" s="44"/>
      <c r="J17" s="36">
        <v>100.5</v>
      </c>
      <c r="K17" s="43">
        <f t="shared" si="0"/>
        <v>21140.706247020367</v>
      </c>
      <c r="L17" s="43"/>
      <c r="M17" s="6">
        <f t="shared" si="1"/>
        <v>0.21035528604000364</v>
      </c>
      <c r="N17" s="36">
        <v>2007</v>
      </c>
      <c r="O17" s="8">
        <v>42480</v>
      </c>
      <c r="P17" s="44">
        <v>118.73</v>
      </c>
      <c r="Q17" s="44"/>
      <c r="R17" s="45">
        <f t="shared" si="3"/>
        <v>1619.7357025079898</v>
      </c>
      <c r="S17" s="45"/>
      <c r="T17" s="42">
        <f t="shared" si="4"/>
        <v>7.699999999999818</v>
      </c>
      <c r="U17" s="42"/>
    </row>
    <row r="18" spans="2:21" ht="12.75">
      <c r="B18" s="36">
        <v>10</v>
      </c>
      <c r="C18" s="43">
        <f t="shared" si="2"/>
        <v>706309.9439365203</v>
      </c>
      <c r="D18" s="43"/>
      <c r="E18" s="36">
        <v>2007</v>
      </c>
      <c r="F18" s="8">
        <v>42486</v>
      </c>
      <c r="G18" s="36" t="s">
        <v>3</v>
      </c>
      <c r="H18" s="44">
        <v>119.669</v>
      </c>
      <c r="I18" s="44"/>
      <c r="J18" s="36">
        <v>112.8</v>
      </c>
      <c r="K18" s="43">
        <f t="shared" si="0"/>
        <v>21189.298318095607</v>
      </c>
      <c r="L18" s="43"/>
      <c r="M18" s="6">
        <f t="shared" si="1"/>
        <v>0.18784838934481923</v>
      </c>
      <c r="N18" s="36">
        <v>2007</v>
      </c>
      <c r="O18" s="8">
        <v>42525</v>
      </c>
      <c r="P18" s="44">
        <v>121.762</v>
      </c>
      <c r="Q18" s="44"/>
      <c r="R18" s="45">
        <f t="shared" si="3"/>
        <v>39316.66788987073</v>
      </c>
      <c r="S18" s="45"/>
      <c r="T18" s="42">
        <f t="shared" si="4"/>
        <v>209.30000000000035</v>
      </c>
      <c r="U18" s="42"/>
    </row>
    <row r="19" spans="2:21" ht="12.75">
      <c r="B19" s="36">
        <v>11</v>
      </c>
      <c r="C19" s="43">
        <f t="shared" si="2"/>
        <v>745626.611826391</v>
      </c>
      <c r="D19" s="43"/>
      <c r="E19" s="36">
        <v>2007</v>
      </c>
      <c r="F19" s="8">
        <v>42525</v>
      </c>
      <c r="G19" s="36" t="s">
        <v>2</v>
      </c>
      <c r="H19" s="44">
        <v>121.545</v>
      </c>
      <c r="I19" s="44"/>
      <c r="J19" s="36">
        <v>57.1</v>
      </c>
      <c r="K19" s="43">
        <f t="shared" si="0"/>
        <v>22368.79835479173</v>
      </c>
      <c r="L19" s="43"/>
      <c r="M19" s="6">
        <f t="shared" si="1"/>
        <v>0.3917477820453893</v>
      </c>
      <c r="N19" s="36">
        <v>2007</v>
      </c>
      <c r="O19" s="8">
        <v>42528</v>
      </c>
      <c r="P19" s="44">
        <v>121.518</v>
      </c>
      <c r="Q19" s="44"/>
      <c r="R19" s="45">
        <f t="shared" si="3"/>
        <v>1057.7190115225912</v>
      </c>
      <c r="S19" s="45"/>
      <c r="T19" s="42">
        <f t="shared" si="4"/>
        <v>2.7000000000001023</v>
      </c>
      <c r="U19" s="42"/>
    </row>
    <row r="20" spans="2:21" ht="12.75">
      <c r="B20" s="36">
        <v>12</v>
      </c>
      <c r="C20" s="43">
        <f t="shared" si="2"/>
        <v>746684.3308379136</v>
      </c>
      <c r="D20" s="43"/>
      <c r="E20" s="36">
        <v>2007</v>
      </c>
      <c r="F20" s="8">
        <v>42561</v>
      </c>
      <c r="G20" s="36" t="s">
        <v>2</v>
      </c>
      <c r="H20" s="44">
        <v>121.716</v>
      </c>
      <c r="I20" s="44"/>
      <c r="J20" s="36">
        <v>176.8</v>
      </c>
      <c r="K20" s="43">
        <f t="shared" si="0"/>
        <v>22400.529925137405</v>
      </c>
      <c r="L20" s="43"/>
      <c r="M20" s="6">
        <f t="shared" si="1"/>
        <v>0.1266998298933111</v>
      </c>
      <c r="N20" s="36">
        <v>2007</v>
      </c>
      <c r="O20" s="8">
        <v>42588</v>
      </c>
      <c r="P20" s="44">
        <v>118.052</v>
      </c>
      <c r="Q20" s="44"/>
      <c r="R20" s="45">
        <f t="shared" si="3"/>
        <v>46422.81767290903</v>
      </c>
      <c r="S20" s="45"/>
      <c r="T20" s="42">
        <f t="shared" si="4"/>
        <v>366.3999999999987</v>
      </c>
      <c r="U20" s="42"/>
    </row>
    <row r="21" spans="2:21" ht="12.75">
      <c r="B21" s="36">
        <v>13</v>
      </c>
      <c r="C21" s="43">
        <f t="shared" si="2"/>
        <v>793107.1485108226</v>
      </c>
      <c r="D21" s="43"/>
      <c r="E21" s="36">
        <v>2007</v>
      </c>
      <c r="F21" s="8">
        <v>42588</v>
      </c>
      <c r="G21" s="36" t="s">
        <v>3</v>
      </c>
      <c r="H21" s="44">
        <v>119.108</v>
      </c>
      <c r="I21" s="44"/>
      <c r="J21" s="36">
        <v>196.2</v>
      </c>
      <c r="K21" s="43">
        <f t="shared" si="0"/>
        <v>23793.214455324676</v>
      </c>
      <c r="L21" s="43"/>
      <c r="M21" s="6">
        <f t="shared" si="1"/>
        <v>0.12127020619431537</v>
      </c>
      <c r="N21" s="36">
        <v>2007</v>
      </c>
      <c r="O21" s="8">
        <v>42591</v>
      </c>
      <c r="P21" s="44">
        <v>118.73</v>
      </c>
      <c r="Q21" s="44"/>
      <c r="R21" s="45">
        <f t="shared" si="3"/>
        <v>-4584.013794145122</v>
      </c>
      <c r="S21" s="45"/>
      <c r="T21" s="42">
        <f t="shared" si="4"/>
        <v>-196.2</v>
      </c>
      <c r="U21" s="42"/>
    </row>
    <row r="22" spans="2:21" ht="12.75">
      <c r="B22" s="36">
        <v>14</v>
      </c>
      <c r="C22" s="43">
        <f t="shared" si="2"/>
        <v>788523.1347166775</v>
      </c>
      <c r="D22" s="43"/>
      <c r="E22" s="36">
        <v>2007</v>
      </c>
      <c r="F22" s="8">
        <v>42591</v>
      </c>
      <c r="G22" s="36" t="s">
        <v>2</v>
      </c>
      <c r="H22" s="44">
        <v>118.143</v>
      </c>
      <c r="I22" s="44"/>
      <c r="J22" s="36">
        <v>162.1</v>
      </c>
      <c r="K22" s="43">
        <f t="shared" si="0"/>
        <v>23655.694041500323</v>
      </c>
      <c r="L22" s="43"/>
      <c r="M22" s="6">
        <f t="shared" si="1"/>
        <v>0.14593272079889158</v>
      </c>
      <c r="N22" s="36">
        <v>2007</v>
      </c>
      <c r="O22" s="8">
        <v>42601</v>
      </c>
      <c r="P22" s="44">
        <v>114.439</v>
      </c>
      <c r="Q22" s="44"/>
      <c r="R22" s="45">
        <f t="shared" si="3"/>
        <v>54053.479783909555</v>
      </c>
      <c r="S22" s="45"/>
      <c r="T22" s="42">
        <f t="shared" si="4"/>
        <v>370.4000000000008</v>
      </c>
      <c r="U22" s="42"/>
    </row>
    <row r="23" spans="2:21" ht="12.75">
      <c r="B23" s="36">
        <v>15</v>
      </c>
      <c r="C23" s="43">
        <f t="shared" si="2"/>
        <v>842576.614500587</v>
      </c>
      <c r="D23" s="43"/>
      <c r="E23" s="36">
        <v>2007</v>
      </c>
      <c r="F23" s="8">
        <v>42604</v>
      </c>
      <c r="G23" s="36" t="s">
        <v>3</v>
      </c>
      <c r="H23" s="44">
        <v>115.478</v>
      </c>
      <c r="I23" s="44"/>
      <c r="J23" s="36">
        <v>149.2</v>
      </c>
      <c r="K23" s="43">
        <f t="shared" si="0"/>
        <v>25277.29843501761</v>
      </c>
      <c r="L23" s="43"/>
      <c r="M23" s="6">
        <f t="shared" si="1"/>
        <v>0.16941889031513144</v>
      </c>
      <c r="N23" s="36">
        <v>2007</v>
      </c>
      <c r="O23" s="8">
        <v>42609</v>
      </c>
      <c r="P23" s="44">
        <v>116.252</v>
      </c>
      <c r="Q23" s="44"/>
      <c r="R23" s="45">
        <f t="shared" si="3"/>
        <v>13113.02211039119</v>
      </c>
      <c r="S23" s="45"/>
      <c r="T23" s="42">
        <f t="shared" si="4"/>
        <v>77.40000000000009</v>
      </c>
      <c r="U23" s="42"/>
    </row>
    <row r="24" spans="2:21" ht="12.75">
      <c r="B24" s="36">
        <v>16</v>
      </c>
      <c r="C24" s="43">
        <f t="shared" si="2"/>
        <v>855689.6366109782</v>
      </c>
      <c r="D24" s="43"/>
      <c r="E24" s="36">
        <v>2007</v>
      </c>
      <c r="F24" s="8">
        <v>42609</v>
      </c>
      <c r="G24" s="36" t="s">
        <v>2</v>
      </c>
      <c r="H24" s="44">
        <v>115.851</v>
      </c>
      <c r="I24" s="44"/>
      <c r="J24" s="36">
        <v>83.7</v>
      </c>
      <c r="K24" s="43">
        <f t="shared" si="0"/>
        <v>25670.689098329345</v>
      </c>
      <c r="L24" s="43"/>
      <c r="M24" s="6">
        <f t="shared" si="1"/>
        <v>0.30669879448422155</v>
      </c>
      <c r="N24" s="36">
        <v>2007</v>
      </c>
      <c r="O24" s="8">
        <v>42611</v>
      </c>
      <c r="P24" s="44">
        <v>115.878</v>
      </c>
      <c r="Q24" s="44"/>
      <c r="R24" s="45">
        <f t="shared" si="3"/>
        <v>-828.0867451074295</v>
      </c>
      <c r="S24" s="45"/>
      <c r="T24" s="42">
        <f t="shared" si="4"/>
        <v>-83.7</v>
      </c>
      <c r="U24" s="42"/>
    </row>
    <row r="25" spans="2:21" ht="12.75">
      <c r="B25" s="36">
        <v>17</v>
      </c>
      <c r="C25" s="43">
        <f t="shared" si="2"/>
        <v>854861.5498658707</v>
      </c>
      <c r="D25" s="43"/>
      <c r="E25" s="36">
        <v>2007</v>
      </c>
      <c r="F25" s="8">
        <v>42618</v>
      </c>
      <c r="G25" s="36" t="s">
        <v>2</v>
      </c>
      <c r="H25" s="44">
        <v>114.984</v>
      </c>
      <c r="I25" s="44"/>
      <c r="J25" s="36">
        <v>149</v>
      </c>
      <c r="K25" s="43">
        <f t="shared" si="0"/>
        <v>25645.846495976122</v>
      </c>
      <c r="L25" s="43"/>
      <c r="M25" s="6">
        <f t="shared" si="1"/>
        <v>0.17211977514077936</v>
      </c>
      <c r="N25" s="36">
        <v>2007</v>
      </c>
      <c r="O25" s="8">
        <v>42623</v>
      </c>
      <c r="P25" s="44">
        <v>113.275</v>
      </c>
      <c r="Q25" s="44"/>
      <c r="R25" s="45">
        <f t="shared" si="3"/>
        <v>29415.269571559005</v>
      </c>
      <c r="S25" s="45"/>
      <c r="T25" s="42">
        <f t="shared" si="4"/>
        <v>170.8999999999989</v>
      </c>
      <c r="U25" s="42"/>
    </row>
    <row r="26" spans="2:21" ht="12.75">
      <c r="B26" s="36">
        <v>18</v>
      </c>
      <c r="C26" s="43">
        <f t="shared" si="2"/>
        <v>884276.8194374298</v>
      </c>
      <c r="D26" s="43"/>
      <c r="E26" s="36">
        <v>2007</v>
      </c>
      <c r="F26" s="8">
        <v>42623</v>
      </c>
      <c r="G26" s="36" t="s">
        <v>3</v>
      </c>
      <c r="H26" s="44">
        <v>114.007</v>
      </c>
      <c r="I26" s="44"/>
      <c r="J26" s="36">
        <v>141.9</v>
      </c>
      <c r="K26" s="43">
        <f t="shared" si="0"/>
        <v>26528.304583122892</v>
      </c>
      <c r="L26" s="43"/>
      <c r="M26" s="6">
        <f t="shared" si="1"/>
        <v>0.1869507017838118</v>
      </c>
      <c r="N26" s="36">
        <v>2007</v>
      </c>
      <c r="O26" s="8">
        <v>42630</v>
      </c>
      <c r="P26" s="44">
        <v>115.647</v>
      </c>
      <c r="Q26" s="44"/>
      <c r="R26" s="45">
        <f t="shared" si="3"/>
        <v>30659.915092545143</v>
      </c>
      <c r="S26" s="45"/>
      <c r="T26" s="42">
        <f t="shared" si="4"/>
        <v>164.00000000000006</v>
      </c>
      <c r="U26" s="42"/>
    </row>
    <row r="27" spans="2:21" ht="12.75">
      <c r="B27" s="36">
        <v>19</v>
      </c>
      <c r="C27" s="43">
        <f t="shared" si="2"/>
        <v>914936.7345299749</v>
      </c>
      <c r="D27" s="43"/>
      <c r="E27" s="36">
        <v>2007</v>
      </c>
      <c r="F27" s="8">
        <v>42639</v>
      </c>
      <c r="G27" s="36" t="s">
        <v>3</v>
      </c>
      <c r="H27" s="44">
        <v>115.745</v>
      </c>
      <c r="I27" s="44"/>
      <c r="J27" s="36">
        <v>123.1</v>
      </c>
      <c r="K27" s="43">
        <f t="shared" si="0"/>
        <v>27448.102035899246</v>
      </c>
      <c r="L27" s="43"/>
      <c r="M27" s="6">
        <f t="shared" si="1"/>
        <v>0.2229740214126665</v>
      </c>
      <c r="N27" s="36">
        <v>2007</v>
      </c>
      <c r="O27" s="8">
        <v>42657</v>
      </c>
      <c r="P27" s="44">
        <v>117.453</v>
      </c>
      <c r="Q27" s="44"/>
      <c r="R27" s="45">
        <f t="shared" si="3"/>
        <v>38083.962857283404</v>
      </c>
      <c r="S27" s="45"/>
      <c r="T27" s="42">
        <f t="shared" si="4"/>
        <v>170.79999999999984</v>
      </c>
      <c r="U27" s="42"/>
    </row>
    <row r="28" spans="2:21" ht="12.75">
      <c r="B28" s="36">
        <v>20</v>
      </c>
      <c r="C28" s="43">
        <f t="shared" si="2"/>
        <v>953020.6973872583</v>
      </c>
      <c r="D28" s="43"/>
      <c r="E28" s="36">
        <v>2007</v>
      </c>
      <c r="F28" s="8">
        <v>42658</v>
      </c>
      <c r="G28" s="36" t="s">
        <v>2</v>
      </c>
      <c r="H28" s="44">
        <v>117.094</v>
      </c>
      <c r="I28" s="44"/>
      <c r="J28" s="36">
        <v>83.1</v>
      </c>
      <c r="K28" s="43">
        <f t="shared" si="0"/>
        <v>28590.62092161775</v>
      </c>
      <c r="L28" s="43"/>
      <c r="M28" s="6">
        <f t="shared" si="1"/>
        <v>0.3440507932805987</v>
      </c>
      <c r="N28" s="36">
        <v>2007</v>
      </c>
      <c r="O28" s="8">
        <v>42672</v>
      </c>
      <c r="P28" s="44">
        <v>114.283</v>
      </c>
      <c r="Q28" s="44"/>
      <c r="R28" s="45">
        <f t="shared" si="3"/>
        <v>96712.67799117604</v>
      </c>
      <c r="S28" s="45"/>
      <c r="T28" s="42">
        <f t="shared" si="4"/>
        <v>281.0999999999993</v>
      </c>
      <c r="U28" s="42"/>
    </row>
    <row r="29" spans="2:21" ht="12.75">
      <c r="B29" s="36">
        <v>21</v>
      </c>
      <c r="C29" s="43">
        <f t="shared" si="2"/>
        <v>1049733.3753784343</v>
      </c>
      <c r="D29" s="43"/>
      <c r="E29" s="36">
        <v>2007</v>
      </c>
      <c r="F29" s="8">
        <v>42672</v>
      </c>
      <c r="G29" s="36" t="s">
        <v>3</v>
      </c>
      <c r="H29" s="44">
        <v>114.917</v>
      </c>
      <c r="I29" s="44"/>
      <c r="J29" s="36">
        <v>92.1</v>
      </c>
      <c r="K29" s="43">
        <f t="shared" si="0"/>
        <v>31492.001261353027</v>
      </c>
      <c r="L29" s="43"/>
      <c r="M29" s="6">
        <f t="shared" si="1"/>
        <v>0.3419326955630079</v>
      </c>
      <c r="N29" s="36">
        <v>2007</v>
      </c>
      <c r="O29" s="8">
        <v>42676</v>
      </c>
      <c r="P29" s="44">
        <v>114.429</v>
      </c>
      <c r="Q29" s="44"/>
      <c r="R29" s="45">
        <f t="shared" si="3"/>
        <v>-16686.31554347477</v>
      </c>
      <c r="S29" s="45"/>
      <c r="T29" s="42">
        <f t="shared" si="4"/>
        <v>-92.1</v>
      </c>
      <c r="U29" s="42"/>
    </row>
    <row r="30" spans="2:21" ht="12.75">
      <c r="B30" s="36">
        <v>22</v>
      </c>
      <c r="C30" s="43">
        <f t="shared" si="2"/>
        <v>1033047.0598349596</v>
      </c>
      <c r="D30" s="43"/>
      <c r="E30" s="36">
        <v>2007</v>
      </c>
      <c r="F30" s="8">
        <v>42675</v>
      </c>
      <c r="G30" s="36" t="s">
        <v>2</v>
      </c>
      <c r="H30" s="44">
        <v>114.481</v>
      </c>
      <c r="I30" s="44"/>
      <c r="J30" s="36">
        <v>42.8</v>
      </c>
      <c r="K30" s="43">
        <f t="shared" si="0"/>
        <v>30991.411795048785</v>
      </c>
      <c r="L30" s="43"/>
      <c r="M30" s="6">
        <f t="shared" si="1"/>
        <v>0.7240984064263736</v>
      </c>
      <c r="N30" s="36">
        <v>2007</v>
      </c>
      <c r="O30" s="8">
        <v>42700</v>
      </c>
      <c r="P30" s="44">
        <v>108.556</v>
      </c>
      <c r="Q30" s="44"/>
      <c r="R30" s="45">
        <f t="shared" si="3"/>
        <v>429028.30580762617</v>
      </c>
      <c r="S30" s="45"/>
      <c r="T30" s="42">
        <f t="shared" si="4"/>
        <v>592.4999999999998</v>
      </c>
      <c r="U30" s="42"/>
    </row>
    <row r="31" spans="2:21" ht="12.75">
      <c r="B31" s="36">
        <v>23</v>
      </c>
      <c r="C31" s="43">
        <f t="shared" si="2"/>
        <v>1462075.3656425858</v>
      </c>
      <c r="D31" s="43"/>
      <c r="E31" s="36">
        <v>2007</v>
      </c>
      <c r="F31" s="8">
        <v>42701</v>
      </c>
      <c r="G31" s="36" t="s">
        <v>3</v>
      </c>
      <c r="H31" s="44">
        <v>109.163</v>
      </c>
      <c r="I31" s="44"/>
      <c r="J31" s="36">
        <v>187.7</v>
      </c>
      <c r="K31" s="43">
        <f t="shared" si="0"/>
        <v>43862.26096927757</v>
      </c>
      <c r="L31" s="43"/>
      <c r="M31" s="6">
        <f t="shared" si="1"/>
        <v>0.23368279685283738</v>
      </c>
      <c r="N31" s="36">
        <v>2007</v>
      </c>
      <c r="O31" s="8">
        <v>42732</v>
      </c>
      <c r="P31" s="44">
        <v>113.568</v>
      </c>
      <c r="Q31" s="44"/>
      <c r="R31" s="45">
        <f t="shared" si="3"/>
        <v>102937.27201367488</v>
      </c>
      <c r="S31" s="45"/>
      <c r="T31" s="42">
        <f t="shared" si="4"/>
        <v>440.5000000000001</v>
      </c>
      <c r="U31" s="42"/>
    </row>
    <row r="32" spans="2:21" ht="12.75">
      <c r="B32" s="36">
        <v>24</v>
      </c>
      <c r="C32" s="43">
        <f t="shared" si="2"/>
        <v>1565012.6376562607</v>
      </c>
      <c r="D32" s="43"/>
      <c r="E32" s="36">
        <v>2007</v>
      </c>
      <c r="F32" s="8">
        <v>42731</v>
      </c>
      <c r="G32" s="36" t="s">
        <v>2</v>
      </c>
      <c r="H32" s="44">
        <v>113.559</v>
      </c>
      <c r="I32" s="44"/>
      <c r="J32" s="36">
        <v>110.2</v>
      </c>
      <c r="K32" s="43">
        <f t="shared" si="0"/>
        <v>46950.37912968782</v>
      </c>
      <c r="L32" s="43"/>
      <c r="M32" s="6">
        <f t="shared" si="1"/>
        <v>0.42604699754707637</v>
      </c>
      <c r="N32" s="36">
        <v>2008</v>
      </c>
      <c r="O32" s="8">
        <v>42397</v>
      </c>
      <c r="P32" s="44">
        <v>106.857</v>
      </c>
      <c r="Q32" s="44"/>
      <c r="R32" s="45">
        <f t="shared" si="3"/>
        <v>285536.6977560505</v>
      </c>
      <c r="S32" s="45"/>
      <c r="T32" s="42">
        <f t="shared" si="4"/>
        <v>670.1999999999998</v>
      </c>
      <c r="U32" s="42"/>
    </row>
    <row r="33" spans="2:21" ht="12.75">
      <c r="B33" s="36">
        <v>25</v>
      </c>
      <c r="C33" s="43">
        <f t="shared" si="2"/>
        <v>1850549.3354123114</v>
      </c>
      <c r="D33" s="43"/>
      <c r="E33" s="36">
        <v>2008</v>
      </c>
      <c r="F33" s="8">
        <v>42397</v>
      </c>
      <c r="G33" s="36" t="s">
        <v>3</v>
      </c>
      <c r="H33" s="44">
        <v>107.045</v>
      </c>
      <c r="I33" s="44"/>
      <c r="J33" s="36">
        <v>105</v>
      </c>
      <c r="K33" s="43">
        <f t="shared" si="0"/>
        <v>55516.48006236934</v>
      </c>
      <c r="L33" s="43"/>
      <c r="M33" s="6">
        <f t="shared" si="1"/>
        <v>0.5287283815463746</v>
      </c>
      <c r="N33" s="36">
        <v>2008</v>
      </c>
      <c r="O33" s="8">
        <v>42399</v>
      </c>
      <c r="P33" s="44">
        <v>106.295</v>
      </c>
      <c r="Q33" s="44"/>
      <c r="R33" s="45">
        <f t="shared" si="3"/>
        <v>-39654.628615978094</v>
      </c>
      <c r="S33" s="45"/>
      <c r="T33" s="42">
        <f t="shared" si="4"/>
        <v>-105</v>
      </c>
      <c r="U33" s="42"/>
    </row>
    <row r="34" spans="2:21" ht="12.75">
      <c r="B34" s="36">
        <v>26</v>
      </c>
      <c r="C34" s="43">
        <f t="shared" si="2"/>
        <v>1810894.7067963332</v>
      </c>
      <c r="D34" s="43"/>
      <c r="E34" s="36">
        <v>2008</v>
      </c>
      <c r="F34" s="8">
        <v>42406</v>
      </c>
      <c r="G34" s="36" t="s">
        <v>2</v>
      </c>
      <c r="H34" s="44">
        <v>106.171</v>
      </c>
      <c r="I34" s="44"/>
      <c r="J34" s="36">
        <v>69.3</v>
      </c>
      <c r="K34" s="43">
        <f t="shared" si="0"/>
        <v>54326.84120388999</v>
      </c>
      <c r="L34" s="43"/>
      <c r="M34" s="6">
        <f t="shared" si="1"/>
        <v>0.7839371025092352</v>
      </c>
      <c r="N34" s="36">
        <v>2008</v>
      </c>
      <c r="O34" s="8" t="s">
        <v>49</v>
      </c>
      <c r="P34" s="44">
        <v>106.864</v>
      </c>
      <c r="Q34" s="44"/>
      <c r="R34" s="45">
        <f t="shared" si="3"/>
        <v>-54326.84120388983</v>
      </c>
      <c r="S34" s="45"/>
      <c r="T34" s="42">
        <f t="shared" si="4"/>
        <v>-69.3</v>
      </c>
      <c r="U34" s="42"/>
    </row>
    <row r="35" spans="2:21" ht="12.75">
      <c r="B35" s="36">
        <v>27</v>
      </c>
      <c r="C35" s="43">
        <f t="shared" si="2"/>
        <v>1756567.8655924434</v>
      </c>
      <c r="D35" s="43"/>
      <c r="E35" s="36">
        <v>2008</v>
      </c>
      <c r="F35" s="8">
        <v>42421</v>
      </c>
      <c r="G35" s="36" t="s">
        <v>2</v>
      </c>
      <c r="H35" s="44">
        <v>107.139</v>
      </c>
      <c r="I35" s="44"/>
      <c r="J35" s="36">
        <v>117.9</v>
      </c>
      <c r="K35" s="43">
        <f t="shared" si="0"/>
        <v>52697.0359677733</v>
      </c>
      <c r="L35" s="43"/>
      <c r="M35" s="6">
        <f t="shared" si="1"/>
        <v>0.44696383348408225</v>
      </c>
      <c r="N35" s="36">
        <v>2008</v>
      </c>
      <c r="O35" s="8">
        <v>42425</v>
      </c>
      <c r="P35" s="44">
        <v>107.532</v>
      </c>
      <c r="Q35" s="44"/>
      <c r="R35" s="45">
        <f t="shared" si="3"/>
        <v>-17565.678655924465</v>
      </c>
      <c r="S35" s="45"/>
      <c r="T35" s="42">
        <f t="shared" si="4"/>
        <v>-117.9</v>
      </c>
      <c r="U35" s="42"/>
    </row>
    <row r="36" spans="2:21" ht="12.75">
      <c r="B36" s="36">
        <v>28</v>
      </c>
      <c r="C36" s="43">
        <f t="shared" si="2"/>
        <v>1739002.1869365189</v>
      </c>
      <c r="D36" s="43"/>
      <c r="E36" s="36">
        <v>2008</v>
      </c>
      <c r="F36" s="8">
        <v>42426</v>
      </c>
      <c r="G36" s="36" t="s">
        <v>2</v>
      </c>
      <c r="H36" s="44">
        <v>107.173</v>
      </c>
      <c r="I36" s="44"/>
      <c r="J36" s="36">
        <v>86.9</v>
      </c>
      <c r="K36" s="43">
        <f t="shared" si="0"/>
        <v>52170.06560809557</v>
      </c>
      <c r="L36" s="43"/>
      <c r="M36" s="6">
        <f t="shared" si="1"/>
        <v>0.6003459793796958</v>
      </c>
      <c r="N36" s="36">
        <v>2008</v>
      </c>
      <c r="O36" s="8">
        <v>42447</v>
      </c>
      <c r="P36" s="44">
        <v>99.294</v>
      </c>
      <c r="Q36" s="44"/>
      <c r="R36" s="45">
        <f t="shared" si="3"/>
        <v>473012.5971532626</v>
      </c>
      <c r="S36" s="45"/>
      <c r="T36" s="42">
        <f t="shared" si="4"/>
        <v>787.9000000000005</v>
      </c>
      <c r="U36" s="42"/>
    </row>
    <row r="37" spans="2:21" ht="12.75">
      <c r="B37" s="36">
        <v>29</v>
      </c>
      <c r="C37" s="43">
        <f t="shared" si="2"/>
        <v>2212014.7840897813</v>
      </c>
      <c r="D37" s="43"/>
      <c r="E37" s="36">
        <v>2008</v>
      </c>
      <c r="F37" s="8">
        <v>42447</v>
      </c>
      <c r="G37" s="36" t="s">
        <v>3</v>
      </c>
      <c r="H37" s="44">
        <v>99.986</v>
      </c>
      <c r="I37" s="44"/>
      <c r="J37" s="36">
        <v>313.3</v>
      </c>
      <c r="K37" s="43">
        <f t="shared" si="0"/>
        <v>66360.44352269344</v>
      </c>
      <c r="L37" s="43"/>
      <c r="M37" s="6">
        <f t="shared" si="1"/>
        <v>0.2118111826450477</v>
      </c>
      <c r="N37" s="36">
        <v>2008</v>
      </c>
      <c r="O37" s="8">
        <v>42498</v>
      </c>
      <c r="P37" s="44">
        <v>103.924</v>
      </c>
      <c r="Q37" s="44"/>
      <c r="R37" s="45">
        <f t="shared" si="3"/>
        <v>83411.24372561983</v>
      </c>
      <c r="S37" s="45"/>
      <c r="T37" s="42">
        <f t="shared" si="4"/>
        <v>393.80000000000024</v>
      </c>
      <c r="U37" s="42"/>
    </row>
    <row r="38" spans="2:21" ht="12.75">
      <c r="B38" s="36">
        <v>30</v>
      </c>
      <c r="C38" s="43">
        <f t="shared" si="2"/>
        <v>2295426.027815401</v>
      </c>
      <c r="D38" s="43"/>
      <c r="E38" s="36">
        <v>2008</v>
      </c>
      <c r="F38" s="8">
        <v>42498</v>
      </c>
      <c r="G38" s="36" t="s">
        <v>2</v>
      </c>
      <c r="H38" s="44">
        <v>103.393</v>
      </c>
      <c r="I38" s="44"/>
      <c r="J38" s="36">
        <v>157.1</v>
      </c>
      <c r="K38" s="43">
        <f t="shared" si="0"/>
        <v>68862.78083446203</v>
      </c>
      <c r="L38" s="43"/>
      <c r="M38" s="6">
        <f t="shared" si="1"/>
        <v>0.43833724274005115</v>
      </c>
      <c r="N38" s="36">
        <v>2008</v>
      </c>
      <c r="O38" s="8">
        <v>42502</v>
      </c>
      <c r="P38" s="44">
        <v>104.017</v>
      </c>
      <c r="Q38" s="44"/>
      <c r="R38" s="45">
        <f t="shared" si="3"/>
        <v>-27352.243946978982</v>
      </c>
      <c r="S38" s="45"/>
      <c r="T38" s="42">
        <f t="shared" si="4"/>
        <v>-157.1</v>
      </c>
      <c r="U38" s="42"/>
    </row>
    <row r="39" spans="2:21" ht="12.75">
      <c r="B39" s="36">
        <v>31</v>
      </c>
      <c r="C39" s="43">
        <f t="shared" si="2"/>
        <v>2268073.7838684223</v>
      </c>
      <c r="D39" s="43"/>
      <c r="E39" s="36">
        <v>2008</v>
      </c>
      <c r="F39" s="8">
        <v>42502</v>
      </c>
      <c r="G39" s="36" t="s">
        <v>3</v>
      </c>
      <c r="H39" s="44">
        <v>104.038</v>
      </c>
      <c r="I39" s="44"/>
      <c r="J39" s="36">
        <v>150.7</v>
      </c>
      <c r="K39" s="43">
        <f t="shared" si="0"/>
        <v>68042.21351605267</v>
      </c>
      <c r="L39" s="43"/>
      <c r="M39" s="6">
        <f t="shared" si="1"/>
        <v>0.4515077207435479</v>
      </c>
      <c r="N39" s="36">
        <v>2008</v>
      </c>
      <c r="O39" s="8">
        <v>42547</v>
      </c>
      <c r="P39" s="44">
        <v>107.634</v>
      </c>
      <c r="Q39" s="44"/>
      <c r="R39" s="45">
        <f t="shared" si="3"/>
        <v>162362.17637938</v>
      </c>
      <c r="S39" s="45"/>
      <c r="T39" s="42">
        <f t="shared" si="4"/>
        <v>359.60000000000036</v>
      </c>
      <c r="U39" s="42"/>
    </row>
    <row r="40" spans="2:21" ht="12.75">
      <c r="B40" s="36">
        <v>32</v>
      </c>
      <c r="C40" s="43">
        <f t="shared" si="2"/>
        <v>2430435.960247802</v>
      </c>
      <c r="D40" s="43"/>
      <c r="E40" s="36">
        <v>2008</v>
      </c>
      <c r="F40" s="8">
        <v>42547</v>
      </c>
      <c r="G40" s="36" t="s">
        <v>2</v>
      </c>
      <c r="H40" s="44">
        <v>106.598</v>
      </c>
      <c r="I40" s="44"/>
      <c r="J40" s="36">
        <v>158.9</v>
      </c>
      <c r="K40" s="43">
        <f t="shared" si="0"/>
        <v>72913.07880743405</v>
      </c>
      <c r="L40" s="43"/>
      <c r="M40" s="6">
        <f t="shared" si="1"/>
        <v>0.4588614147730274</v>
      </c>
      <c r="N40" s="36">
        <v>2008</v>
      </c>
      <c r="O40" s="8">
        <v>42551</v>
      </c>
      <c r="P40" s="44">
        <v>106.279</v>
      </c>
      <c r="Q40" s="44"/>
      <c r="R40" s="45">
        <f t="shared" si="3"/>
        <v>14637.679131259692</v>
      </c>
      <c r="S40" s="45"/>
      <c r="T40" s="42">
        <f t="shared" si="4"/>
        <v>31.90000000000026</v>
      </c>
      <c r="U40" s="42"/>
    </row>
    <row r="41" spans="2:21" ht="12.75">
      <c r="B41" s="36">
        <v>33</v>
      </c>
      <c r="C41" s="43">
        <f t="shared" si="2"/>
        <v>2445073.6393790618</v>
      </c>
      <c r="D41" s="43"/>
      <c r="E41" s="36">
        <v>2008</v>
      </c>
      <c r="F41" s="8">
        <v>42554</v>
      </c>
      <c r="G41" s="36" t="s">
        <v>3</v>
      </c>
      <c r="H41" s="44">
        <v>106.941</v>
      </c>
      <c r="I41" s="44"/>
      <c r="J41" s="36">
        <v>117</v>
      </c>
      <c r="K41" s="43">
        <f aca="true" t="shared" si="5" ref="K41:K72">IF(F41="","",C41*0.03)</f>
        <v>73352.20918137184</v>
      </c>
      <c r="L41" s="43"/>
      <c r="M41" s="6">
        <f aca="true" t="shared" si="6" ref="M41:M72">IF(J41="","",(K41/J41)/1000)</f>
        <v>0.6269419588151439</v>
      </c>
      <c r="N41" s="36">
        <v>2008</v>
      </c>
      <c r="O41" s="8">
        <v>42559</v>
      </c>
      <c r="P41" s="44">
        <v>106.606</v>
      </c>
      <c r="Q41" s="44"/>
      <c r="R41" s="45">
        <f t="shared" si="3"/>
        <v>-21002.55562030782</v>
      </c>
      <c r="S41" s="45"/>
      <c r="T41" s="42">
        <f t="shared" si="4"/>
        <v>-117</v>
      </c>
      <c r="U41" s="42"/>
    </row>
    <row r="42" spans="2:21" ht="12.75">
      <c r="B42" s="36">
        <v>34</v>
      </c>
      <c r="C42" s="43">
        <f t="shared" si="2"/>
        <v>2424071.0837587537</v>
      </c>
      <c r="D42" s="43"/>
      <c r="E42" s="36">
        <v>2008</v>
      </c>
      <c r="F42" s="8">
        <v>42560</v>
      </c>
      <c r="G42" s="36" t="s">
        <v>2</v>
      </c>
      <c r="H42" s="44">
        <v>106.687</v>
      </c>
      <c r="I42" s="44"/>
      <c r="J42" s="36">
        <v>98.6</v>
      </c>
      <c r="K42" s="43">
        <f t="shared" si="5"/>
        <v>72722.1325127626</v>
      </c>
      <c r="L42" s="43"/>
      <c r="M42" s="6">
        <f t="shared" si="6"/>
        <v>0.7375469828880589</v>
      </c>
      <c r="N42" s="36">
        <v>2008</v>
      </c>
      <c r="O42" s="8">
        <v>42567</v>
      </c>
      <c r="P42" s="44">
        <v>105.284</v>
      </c>
      <c r="Q42" s="44"/>
      <c r="R42" s="45">
        <f t="shared" si="3"/>
        <v>103477.84169919403</v>
      </c>
      <c r="S42" s="45"/>
      <c r="T42" s="42">
        <f t="shared" si="4"/>
        <v>140.29999999999916</v>
      </c>
      <c r="U42" s="42"/>
    </row>
    <row r="43" spans="2:21" ht="12.75">
      <c r="B43" s="36">
        <v>35</v>
      </c>
      <c r="C43" s="43">
        <f t="shared" si="2"/>
        <v>2527548.925457948</v>
      </c>
      <c r="D43" s="43"/>
      <c r="E43" s="36">
        <v>2008</v>
      </c>
      <c r="F43" s="8">
        <v>42572</v>
      </c>
      <c r="G43" s="36" t="s">
        <v>2</v>
      </c>
      <c r="H43" s="44">
        <v>106.36</v>
      </c>
      <c r="I43" s="44"/>
      <c r="J43" s="36">
        <v>79.3</v>
      </c>
      <c r="K43" s="43">
        <f t="shared" si="5"/>
        <v>75826.46776373843</v>
      </c>
      <c r="L43" s="43"/>
      <c r="M43" s="6">
        <f t="shared" si="6"/>
        <v>0.9561975758352892</v>
      </c>
      <c r="N43" s="36">
        <v>2008</v>
      </c>
      <c r="O43" s="8">
        <v>42573</v>
      </c>
      <c r="P43" s="44">
        <v>107.153</v>
      </c>
      <c r="Q43" s="44"/>
      <c r="R43" s="45">
        <f t="shared" si="3"/>
        <v>-75826.46776373904</v>
      </c>
      <c r="S43" s="45"/>
      <c r="T43" s="42">
        <f t="shared" si="4"/>
        <v>-79.3</v>
      </c>
      <c r="U43" s="42"/>
    </row>
    <row r="44" spans="2:21" ht="12.75">
      <c r="B44" s="36">
        <v>36</v>
      </c>
      <c r="C44" s="43">
        <f t="shared" si="2"/>
        <v>2451722.4576942087</v>
      </c>
      <c r="D44" s="43"/>
      <c r="E44" s="36">
        <v>2008</v>
      </c>
      <c r="F44" s="8">
        <v>42573</v>
      </c>
      <c r="G44" s="36" t="s">
        <v>3</v>
      </c>
      <c r="H44" s="44">
        <v>107.451</v>
      </c>
      <c r="I44" s="44"/>
      <c r="J44" s="36">
        <v>139.5</v>
      </c>
      <c r="K44" s="43">
        <f t="shared" si="5"/>
        <v>73551.67373082625</v>
      </c>
      <c r="L44" s="43"/>
      <c r="M44" s="6">
        <f t="shared" si="6"/>
        <v>0.5272521414396146</v>
      </c>
      <c r="N44" s="36">
        <v>2008</v>
      </c>
      <c r="O44" s="8">
        <v>42600</v>
      </c>
      <c r="P44" s="44">
        <v>110.336</v>
      </c>
      <c r="Q44" s="44"/>
      <c r="R44" s="45">
        <f t="shared" si="3"/>
        <v>152112.2428053291</v>
      </c>
      <c r="S44" s="45"/>
      <c r="T44" s="42">
        <f t="shared" si="4"/>
        <v>288.5000000000005</v>
      </c>
      <c r="U44" s="42"/>
    </row>
    <row r="45" spans="2:21" ht="12.75">
      <c r="B45" s="36">
        <v>37</v>
      </c>
      <c r="C45" s="43">
        <f t="shared" si="2"/>
        <v>2603834.700499538</v>
      </c>
      <c r="D45" s="43"/>
      <c r="E45" s="36">
        <v>2008</v>
      </c>
      <c r="F45" s="8">
        <v>42600</v>
      </c>
      <c r="G45" s="36" t="s">
        <v>2</v>
      </c>
      <c r="H45" s="44">
        <v>109.948</v>
      </c>
      <c r="I45" s="44"/>
      <c r="J45" s="36">
        <v>58.5</v>
      </c>
      <c r="K45" s="43">
        <f t="shared" si="5"/>
        <v>78115.04101498613</v>
      </c>
      <c r="L45" s="43"/>
      <c r="M45" s="6">
        <f t="shared" si="6"/>
        <v>1.3352998464100192</v>
      </c>
      <c r="N45" s="36">
        <v>2008</v>
      </c>
      <c r="O45" s="8">
        <v>1222</v>
      </c>
      <c r="P45" s="44">
        <v>90.219</v>
      </c>
      <c r="Q45" s="44"/>
      <c r="R45" s="45">
        <f t="shared" si="3"/>
        <v>2634413.066982327</v>
      </c>
      <c r="S45" s="45"/>
      <c r="T45" s="42">
        <f t="shared" si="4"/>
        <v>1972.8999999999999</v>
      </c>
      <c r="U45" s="42"/>
    </row>
    <row r="46" spans="2:21" ht="12.75">
      <c r="B46" s="36">
        <v>38</v>
      </c>
      <c r="C46" s="43">
        <f t="shared" si="2"/>
        <v>5238247.767481865</v>
      </c>
      <c r="D46" s="43"/>
      <c r="E46" s="36">
        <v>2008</v>
      </c>
      <c r="F46" s="8">
        <v>42726</v>
      </c>
      <c r="G46" s="36" t="s">
        <v>3</v>
      </c>
      <c r="H46" s="44">
        <v>90.505</v>
      </c>
      <c r="I46" s="44"/>
      <c r="J46" s="36">
        <v>103.7</v>
      </c>
      <c r="K46" s="43">
        <f t="shared" si="5"/>
        <v>157147.43302445597</v>
      </c>
      <c r="L46" s="43"/>
      <c r="M46" s="6">
        <f t="shared" si="6"/>
        <v>1.5154043686061327</v>
      </c>
      <c r="N46" s="36">
        <v>2009</v>
      </c>
      <c r="O46" s="8">
        <v>42376</v>
      </c>
      <c r="P46" s="44">
        <v>92.719</v>
      </c>
      <c r="Q46" s="44"/>
      <c r="R46" s="45">
        <f t="shared" si="3"/>
        <v>335510.5272093976</v>
      </c>
      <c r="S46" s="45"/>
      <c r="T46" s="42">
        <f t="shared" si="4"/>
        <v>221.39999999999986</v>
      </c>
      <c r="U46" s="42"/>
    </row>
    <row r="47" spans="2:21" ht="12.75">
      <c r="B47" s="36">
        <v>39</v>
      </c>
      <c r="C47" s="43">
        <f t="shared" si="2"/>
        <v>5573758.294691263</v>
      </c>
      <c r="D47" s="43"/>
      <c r="E47" s="36">
        <v>2009</v>
      </c>
      <c r="F47" s="8">
        <v>42388</v>
      </c>
      <c r="G47" s="36" t="s">
        <v>2</v>
      </c>
      <c r="H47" s="44">
        <v>90.133</v>
      </c>
      <c r="I47" s="44"/>
      <c r="J47" s="36">
        <v>116</v>
      </c>
      <c r="K47" s="43">
        <f t="shared" si="5"/>
        <v>167212.74884073788</v>
      </c>
      <c r="L47" s="43"/>
      <c r="M47" s="6">
        <f t="shared" si="6"/>
        <v>1.441489214144292</v>
      </c>
      <c r="N47" s="36">
        <v>2009</v>
      </c>
      <c r="O47" s="8">
        <v>42392</v>
      </c>
      <c r="P47" s="44">
        <v>89.621</v>
      </c>
      <c r="Q47" s="44"/>
      <c r="R47" s="45">
        <f t="shared" si="3"/>
        <v>73804.24776418782</v>
      </c>
      <c r="S47" s="45"/>
      <c r="T47" s="42">
        <f t="shared" si="4"/>
        <v>51.200000000000045</v>
      </c>
      <c r="U47" s="42"/>
    </row>
    <row r="48" spans="2:21" ht="12.75">
      <c r="B48" s="36">
        <v>40</v>
      </c>
      <c r="C48" s="43">
        <f t="shared" si="2"/>
        <v>5647562.542455451</v>
      </c>
      <c r="D48" s="43"/>
      <c r="E48" s="36">
        <v>2009</v>
      </c>
      <c r="F48" s="8">
        <v>42405</v>
      </c>
      <c r="G48" s="36" t="s">
        <v>3</v>
      </c>
      <c r="H48" s="44">
        <v>92.26</v>
      </c>
      <c r="I48" s="44"/>
      <c r="J48" s="36">
        <v>245</v>
      </c>
      <c r="K48" s="43">
        <f t="shared" si="5"/>
        <v>169426.8762736635</v>
      </c>
      <c r="L48" s="43"/>
      <c r="M48" s="6">
        <f t="shared" si="6"/>
        <v>0.691538270504749</v>
      </c>
      <c r="N48" s="36">
        <v>2009</v>
      </c>
      <c r="O48" s="8">
        <v>42435</v>
      </c>
      <c r="P48" s="44">
        <v>96.862</v>
      </c>
      <c r="Q48" s="44"/>
      <c r="R48" s="45">
        <f t="shared" si="3"/>
        <v>318245.9120862848</v>
      </c>
      <c r="S48" s="45"/>
      <c r="T48" s="42">
        <f t="shared" si="4"/>
        <v>460.19999999999897</v>
      </c>
      <c r="U48" s="42"/>
    </row>
    <row r="49" spans="2:21" ht="12.75">
      <c r="B49" s="36">
        <v>41</v>
      </c>
      <c r="C49" s="43">
        <f t="shared" si="2"/>
        <v>5965808.454541735</v>
      </c>
      <c r="D49" s="43"/>
      <c r="E49" s="36">
        <v>2009</v>
      </c>
      <c r="F49" s="8">
        <v>42447</v>
      </c>
      <c r="G49" s="36" t="s">
        <v>2</v>
      </c>
      <c r="H49" s="44">
        <v>95.677</v>
      </c>
      <c r="I49" s="44"/>
      <c r="J49" s="36">
        <v>317.2</v>
      </c>
      <c r="K49" s="43">
        <f t="shared" si="5"/>
        <v>178974.25363625205</v>
      </c>
      <c r="L49" s="43"/>
      <c r="M49" s="6">
        <f t="shared" si="6"/>
        <v>0.5642315688406433</v>
      </c>
      <c r="N49" s="36">
        <v>2009</v>
      </c>
      <c r="O49" s="8">
        <v>42452</v>
      </c>
      <c r="P49" s="44">
        <v>96.076</v>
      </c>
      <c r="Q49" s="44"/>
      <c r="R49" s="45">
        <f t="shared" si="3"/>
        <v>-22512.839596740916</v>
      </c>
      <c r="S49" s="45"/>
      <c r="T49" s="42">
        <f t="shared" si="4"/>
        <v>-317.2</v>
      </c>
      <c r="U49" s="42"/>
    </row>
    <row r="50" spans="2:21" ht="12.75">
      <c r="B50" s="36">
        <v>42</v>
      </c>
      <c r="C50" s="43">
        <f t="shared" si="2"/>
        <v>5943295.614944994</v>
      </c>
      <c r="D50" s="43"/>
      <c r="E50" s="36">
        <v>2009</v>
      </c>
      <c r="F50" s="8">
        <v>42452</v>
      </c>
      <c r="G50" s="36" t="s">
        <v>3</v>
      </c>
      <c r="H50" s="44">
        <v>97.353</v>
      </c>
      <c r="I50" s="44"/>
      <c r="J50" s="36">
        <v>194</v>
      </c>
      <c r="K50" s="43">
        <f t="shared" si="5"/>
        <v>178298.86844834982</v>
      </c>
      <c r="L50" s="43"/>
      <c r="M50" s="6">
        <f t="shared" si="6"/>
        <v>0.9190663322079888</v>
      </c>
      <c r="N50" s="36">
        <v>2009</v>
      </c>
      <c r="O50" s="8">
        <v>42473</v>
      </c>
      <c r="P50" s="44">
        <v>100.176</v>
      </c>
      <c r="Q50" s="44"/>
      <c r="R50" s="45">
        <f t="shared" si="3"/>
        <v>259452.42558231595</v>
      </c>
      <c r="S50" s="45"/>
      <c r="T50" s="42">
        <f t="shared" si="4"/>
        <v>282.30000000000075</v>
      </c>
      <c r="U50" s="42"/>
    </row>
    <row r="51" spans="2:21" ht="12.75">
      <c r="B51" s="36">
        <v>43</v>
      </c>
      <c r="C51" s="43">
        <f t="shared" si="2"/>
        <v>6202748.04052731</v>
      </c>
      <c r="D51" s="43"/>
      <c r="E51" s="36">
        <v>2009</v>
      </c>
      <c r="F51" s="8">
        <v>42473</v>
      </c>
      <c r="G51" s="36" t="s">
        <v>2</v>
      </c>
      <c r="H51" s="44">
        <v>99.835</v>
      </c>
      <c r="I51" s="44"/>
      <c r="J51" s="36">
        <v>89.6</v>
      </c>
      <c r="K51" s="43">
        <f t="shared" si="5"/>
        <v>186082.4412158193</v>
      </c>
      <c r="L51" s="43"/>
      <c r="M51" s="6">
        <f t="shared" si="6"/>
        <v>2.076812959997983</v>
      </c>
      <c r="N51" s="36">
        <v>2009</v>
      </c>
      <c r="O51" s="8">
        <v>42489</v>
      </c>
      <c r="P51" s="44">
        <v>96.79</v>
      </c>
      <c r="Q51" s="44"/>
      <c r="R51" s="45">
        <f t="shared" si="3"/>
        <v>632389.5463193833</v>
      </c>
      <c r="S51" s="45"/>
      <c r="T51" s="42">
        <f t="shared" si="4"/>
        <v>304.49999999999875</v>
      </c>
      <c r="U51" s="42"/>
    </row>
    <row r="52" spans="2:21" ht="12.75">
      <c r="B52" s="36">
        <v>44</v>
      </c>
      <c r="C52" s="43">
        <f t="shared" si="2"/>
        <v>6835137.586846693</v>
      </c>
      <c r="D52" s="43"/>
      <c r="E52" s="36">
        <v>2009</v>
      </c>
      <c r="F52" s="8">
        <v>42489</v>
      </c>
      <c r="G52" s="36" t="s">
        <v>3</v>
      </c>
      <c r="H52" s="44">
        <v>97.992</v>
      </c>
      <c r="I52" s="44"/>
      <c r="J52" s="36">
        <v>161.4</v>
      </c>
      <c r="K52" s="43">
        <f t="shared" si="5"/>
        <v>205054.1276054008</v>
      </c>
      <c r="L52" s="43"/>
      <c r="M52" s="6">
        <f t="shared" si="6"/>
        <v>1.270471670417601</v>
      </c>
      <c r="N52" s="36">
        <v>2009</v>
      </c>
      <c r="O52" s="8">
        <v>42501</v>
      </c>
      <c r="P52" s="44">
        <v>99.399</v>
      </c>
      <c r="Q52" s="44"/>
      <c r="R52" s="45">
        <f t="shared" si="3"/>
        <v>178755.364027756</v>
      </c>
      <c r="S52" s="45"/>
      <c r="T52" s="42">
        <f t="shared" si="4"/>
        <v>140.69999999999965</v>
      </c>
      <c r="U52" s="42"/>
    </row>
    <row r="53" spans="2:21" ht="12.75">
      <c r="B53" s="36">
        <v>45</v>
      </c>
      <c r="C53" s="43">
        <f t="shared" si="2"/>
        <v>7013892.95087445</v>
      </c>
      <c r="D53" s="43"/>
      <c r="E53" s="36">
        <v>2009</v>
      </c>
      <c r="F53" s="8">
        <v>42501</v>
      </c>
      <c r="G53" s="36" t="s">
        <v>2</v>
      </c>
      <c r="H53" s="44">
        <v>97.245</v>
      </c>
      <c r="I53" s="44"/>
      <c r="J53" s="36">
        <v>159.7</v>
      </c>
      <c r="K53" s="43">
        <f t="shared" si="5"/>
        <v>210416.7885262335</v>
      </c>
      <c r="L53" s="43"/>
      <c r="M53" s="6">
        <f t="shared" si="6"/>
        <v>1.317575382130454</v>
      </c>
      <c r="N53" s="36">
        <v>2009</v>
      </c>
      <c r="O53" s="8">
        <v>42515</v>
      </c>
      <c r="P53" s="44">
        <v>94.845</v>
      </c>
      <c r="Q53" s="44"/>
      <c r="R53" s="45">
        <f t="shared" si="3"/>
        <v>316218.09171130974</v>
      </c>
      <c r="S53" s="45"/>
      <c r="T53" s="42">
        <f t="shared" si="4"/>
        <v>240.00000000000057</v>
      </c>
      <c r="U53" s="42"/>
    </row>
    <row r="54" spans="2:21" ht="12.75">
      <c r="B54" s="36">
        <v>46</v>
      </c>
      <c r="C54" s="43">
        <f t="shared" si="2"/>
        <v>7330111.042585759</v>
      </c>
      <c r="D54" s="43"/>
      <c r="E54" s="36">
        <v>2009</v>
      </c>
      <c r="F54" s="8">
        <v>42515</v>
      </c>
      <c r="G54" s="36" t="s">
        <v>3</v>
      </c>
      <c r="H54" s="44">
        <v>95.222</v>
      </c>
      <c r="I54" s="44"/>
      <c r="J54" s="36">
        <v>79.8</v>
      </c>
      <c r="K54" s="43">
        <f t="shared" si="5"/>
        <v>219903.33127757278</v>
      </c>
      <c r="L54" s="43"/>
      <c r="M54" s="6">
        <f t="shared" si="6"/>
        <v>2.755680843077353</v>
      </c>
      <c r="N54" s="36">
        <v>2009</v>
      </c>
      <c r="O54" s="8">
        <v>42521</v>
      </c>
      <c r="P54" s="44">
        <v>95.214</v>
      </c>
      <c r="Q54" s="44"/>
      <c r="R54" s="45">
        <f t="shared" si="3"/>
        <v>-2204.544674460661</v>
      </c>
      <c r="S54" s="45"/>
      <c r="T54" s="42">
        <f t="shared" si="4"/>
        <v>-79.8</v>
      </c>
      <c r="U54" s="42"/>
    </row>
    <row r="55" spans="2:21" ht="12.75">
      <c r="B55" s="36">
        <v>47</v>
      </c>
      <c r="C55" s="43">
        <f t="shared" si="2"/>
        <v>7327906.497911299</v>
      </c>
      <c r="D55" s="43"/>
      <c r="E55" s="36">
        <v>2009</v>
      </c>
      <c r="F55" s="8">
        <v>42522</v>
      </c>
      <c r="G55" s="36" t="s">
        <v>3</v>
      </c>
      <c r="H55" s="44">
        <v>96.815</v>
      </c>
      <c r="I55" s="44"/>
      <c r="J55" s="36">
        <v>237.2</v>
      </c>
      <c r="K55" s="43">
        <f t="shared" si="5"/>
        <v>219837.19493733897</v>
      </c>
      <c r="L55" s="43"/>
      <c r="M55" s="6">
        <f t="shared" si="6"/>
        <v>0.9268009904609569</v>
      </c>
      <c r="N55" s="36">
        <v>2009</v>
      </c>
      <c r="O55" s="8">
        <v>42536</v>
      </c>
      <c r="P55" s="44">
        <v>98.27</v>
      </c>
      <c r="Q55" s="44"/>
      <c r="R55" s="45">
        <f t="shared" si="3"/>
        <v>134849.54411206907</v>
      </c>
      <c r="S55" s="45"/>
      <c r="T55" s="42">
        <f t="shared" si="4"/>
        <v>145.49999999999983</v>
      </c>
      <c r="U55" s="42"/>
    </row>
    <row r="56" spans="2:21" ht="12.75">
      <c r="B56" s="36">
        <v>48</v>
      </c>
      <c r="C56" s="43">
        <f t="shared" si="2"/>
        <v>7462756.042023368</v>
      </c>
      <c r="D56" s="43"/>
      <c r="E56" s="36">
        <v>2009</v>
      </c>
      <c r="F56" s="8">
        <v>42536</v>
      </c>
      <c r="G56" s="36" t="s">
        <v>2</v>
      </c>
      <c r="H56" s="44">
        <v>97.576</v>
      </c>
      <c r="I56" s="44"/>
      <c r="J56" s="36">
        <v>99.3</v>
      </c>
      <c r="K56" s="43">
        <f t="shared" si="5"/>
        <v>223882.68126070104</v>
      </c>
      <c r="L56" s="43"/>
      <c r="M56" s="6">
        <f t="shared" si="6"/>
        <v>2.2546090761399906</v>
      </c>
      <c r="N56" s="36">
        <v>2009</v>
      </c>
      <c r="O56" s="8">
        <v>42564</v>
      </c>
      <c r="P56" s="44">
        <v>92.567</v>
      </c>
      <c r="Q56" s="44"/>
      <c r="R56" s="45">
        <f t="shared" si="3"/>
        <v>1129333.6862385215</v>
      </c>
      <c r="S56" s="45"/>
      <c r="T56" s="42">
        <f t="shared" si="4"/>
        <v>500.90000000000003</v>
      </c>
      <c r="U56" s="42"/>
    </row>
    <row r="57" spans="2:21" ht="12.75">
      <c r="B57" s="36">
        <v>49</v>
      </c>
      <c r="C57" s="43">
        <f t="shared" si="2"/>
        <v>8592089.72826189</v>
      </c>
      <c r="D57" s="43"/>
      <c r="E57" s="36">
        <v>2009</v>
      </c>
      <c r="F57" s="8">
        <v>42564</v>
      </c>
      <c r="G57" s="36" t="s">
        <v>3</v>
      </c>
      <c r="H57" s="44">
        <v>93.019</v>
      </c>
      <c r="I57" s="44"/>
      <c r="J57" s="36">
        <v>129</v>
      </c>
      <c r="K57" s="43">
        <f t="shared" si="5"/>
        <v>257762.69184785668</v>
      </c>
      <c r="L57" s="43"/>
      <c r="M57" s="6">
        <f t="shared" si="6"/>
        <v>1.9981604019213697</v>
      </c>
      <c r="N57" s="36">
        <v>2009</v>
      </c>
      <c r="O57" s="8">
        <v>42592</v>
      </c>
      <c r="P57" s="44">
        <v>97.474</v>
      </c>
      <c r="Q57" s="44"/>
      <c r="R57" s="45">
        <f t="shared" si="3"/>
        <v>890180.45905597</v>
      </c>
      <c r="S57" s="45"/>
      <c r="T57" s="42">
        <f t="shared" si="4"/>
        <v>445.49999999999983</v>
      </c>
      <c r="U57" s="42"/>
    </row>
    <row r="58" spans="2:21" ht="12.75">
      <c r="B58" s="36">
        <v>50</v>
      </c>
      <c r="C58" s="43">
        <f t="shared" si="2"/>
        <v>9482270.18731786</v>
      </c>
      <c r="D58" s="43"/>
      <c r="E58" s="36">
        <v>2009</v>
      </c>
      <c r="F58" s="8">
        <v>42592</v>
      </c>
      <c r="G58" s="36" t="s">
        <v>2</v>
      </c>
      <c r="H58" s="44">
        <v>96.903</v>
      </c>
      <c r="I58" s="44"/>
      <c r="J58" s="36">
        <v>82.1</v>
      </c>
      <c r="K58" s="43">
        <f t="shared" si="5"/>
        <v>284468.1056195358</v>
      </c>
      <c r="L58" s="43"/>
      <c r="M58" s="6">
        <f t="shared" si="6"/>
        <v>3.4648977541965382</v>
      </c>
      <c r="N58" s="36">
        <v>2009</v>
      </c>
      <c r="O58" s="8">
        <v>42652</v>
      </c>
      <c r="P58" s="44">
        <v>88.794</v>
      </c>
      <c r="Q58" s="44"/>
      <c r="R58" s="45">
        <f t="shared" si="3"/>
        <v>2809685.588877976</v>
      </c>
      <c r="S58" s="45"/>
      <c r="T58" s="42">
        <f t="shared" si="4"/>
        <v>810.9000000000009</v>
      </c>
      <c r="U58" s="42"/>
    </row>
    <row r="59" spans="2:21" ht="12.75">
      <c r="B59" s="36">
        <v>51</v>
      </c>
      <c r="C59" s="43">
        <f t="shared" si="2"/>
        <v>12291955.776195835</v>
      </c>
      <c r="D59" s="43"/>
      <c r="E59" s="36">
        <v>2009</v>
      </c>
      <c r="F59" s="8">
        <v>42652</v>
      </c>
      <c r="G59" s="36" t="s">
        <v>3</v>
      </c>
      <c r="H59" s="44">
        <v>89.888</v>
      </c>
      <c r="I59" s="44"/>
      <c r="J59" s="36">
        <v>153.3</v>
      </c>
      <c r="K59" s="43">
        <f t="shared" si="5"/>
        <v>368758.67328587506</v>
      </c>
      <c r="L59" s="43"/>
      <c r="M59" s="6">
        <f t="shared" si="6"/>
        <v>2.405470797689987</v>
      </c>
      <c r="N59" s="36">
        <v>2009</v>
      </c>
      <c r="O59" s="8">
        <v>42670</v>
      </c>
      <c r="P59" s="44">
        <v>91.674</v>
      </c>
      <c r="Q59" s="44"/>
      <c r="R59" s="45">
        <f t="shared" si="3"/>
        <v>429617.08446743205</v>
      </c>
      <c r="S59" s="45"/>
      <c r="T59" s="42">
        <f t="shared" si="4"/>
        <v>178.60000000000014</v>
      </c>
      <c r="U59" s="42"/>
    </row>
    <row r="60" spans="2:21" ht="12.75">
      <c r="B60" s="36">
        <v>52</v>
      </c>
      <c r="C60" s="43">
        <f t="shared" si="2"/>
        <v>12721572.860663267</v>
      </c>
      <c r="D60" s="43"/>
      <c r="E60" s="36">
        <v>2009</v>
      </c>
      <c r="F60" s="8">
        <v>42670</v>
      </c>
      <c r="G60" s="36" t="s">
        <v>2</v>
      </c>
      <c r="H60" s="44">
        <v>91.689</v>
      </c>
      <c r="I60" s="44"/>
      <c r="J60" s="36">
        <v>63.4</v>
      </c>
      <c r="K60" s="43">
        <f t="shared" si="5"/>
        <v>381647.185819898</v>
      </c>
      <c r="L60" s="43"/>
      <c r="M60" s="6">
        <f t="shared" si="6"/>
        <v>6.0196717006293055</v>
      </c>
      <c r="N60" s="36">
        <v>2009</v>
      </c>
      <c r="O60" s="8">
        <v>42703</v>
      </c>
      <c r="P60" s="44">
        <v>86.604</v>
      </c>
      <c r="Q60" s="44"/>
      <c r="R60" s="45">
        <f t="shared" si="3"/>
        <v>3061003.0597699983</v>
      </c>
      <c r="S60" s="45"/>
      <c r="T60" s="42">
        <f t="shared" si="4"/>
        <v>508.4999999999994</v>
      </c>
      <c r="U60" s="42"/>
    </row>
    <row r="61" spans="2:21" ht="12.75">
      <c r="B61" s="36">
        <v>53</v>
      </c>
      <c r="C61" s="43">
        <f t="shared" si="2"/>
        <v>15782575.920433264</v>
      </c>
      <c r="D61" s="43"/>
      <c r="E61" s="36">
        <v>2009</v>
      </c>
      <c r="F61" s="8">
        <v>42705</v>
      </c>
      <c r="G61" s="36" t="s">
        <v>3</v>
      </c>
      <c r="H61" s="44">
        <v>87.536</v>
      </c>
      <c r="I61" s="44"/>
      <c r="J61" s="36">
        <v>137.2</v>
      </c>
      <c r="K61" s="43">
        <f t="shared" si="5"/>
        <v>473477.2776129979</v>
      </c>
      <c r="L61" s="43"/>
      <c r="M61" s="6">
        <f t="shared" si="6"/>
        <v>3.451000565692405</v>
      </c>
      <c r="N61" s="36">
        <v>2010</v>
      </c>
      <c r="O61" s="8">
        <v>42379</v>
      </c>
      <c r="P61" s="44">
        <v>92.49</v>
      </c>
      <c r="Q61" s="44"/>
      <c r="R61" s="45">
        <f t="shared" si="3"/>
        <v>1709625.6802440153</v>
      </c>
      <c r="S61" s="45"/>
      <c r="T61" s="42">
        <f t="shared" si="4"/>
        <v>495.39999999999935</v>
      </c>
      <c r="U61" s="42"/>
    </row>
    <row r="62" spans="2:21" ht="12.75">
      <c r="B62" s="36">
        <v>54</v>
      </c>
      <c r="C62" s="43">
        <f t="shared" si="2"/>
        <v>17492201.600677278</v>
      </c>
      <c r="D62" s="43"/>
      <c r="E62" s="36">
        <v>2010</v>
      </c>
      <c r="F62" s="8">
        <v>42380</v>
      </c>
      <c r="G62" s="36" t="s">
        <v>2</v>
      </c>
      <c r="H62" s="44">
        <v>91.805</v>
      </c>
      <c r="I62" s="44"/>
      <c r="J62" s="36">
        <v>85.7</v>
      </c>
      <c r="K62" s="43">
        <f t="shared" si="5"/>
        <v>524766.0480203183</v>
      </c>
      <c r="L62" s="43"/>
      <c r="M62" s="6">
        <f t="shared" si="6"/>
        <v>6.123291108755172</v>
      </c>
      <c r="N62" s="36">
        <v>2010</v>
      </c>
      <c r="O62" s="8">
        <v>42407</v>
      </c>
      <c r="P62" s="44">
        <v>89.304</v>
      </c>
      <c r="Q62" s="44"/>
      <c r="R62" s="45">
        <f t="shared" si="3"/>
        <v>1531435.1062996713</v>
      </c>
      <c r="S62" s="45"/>
      <c r="T62" s="42">
        <f t="shared" si="4"/>
        <v>250.10000000000048</v>
      </c>
      <c r="U62" s="42"/>
    </row>
    <row r="63" spans="2:21" ht="12.75">
      <c r="B63" s="36">
        <v>55</v>
      </c>
      <c r="C63" s="43">
        <f t="shared" si="2"/>
        <v>19023636.70697695</v>
      </c>
      <c r="D63" s="43"/>
      <c r="E63" s="36">
        <v>2010</v>
      </c>
      <c r="F63" s="8">
        <v>42409</v>
      </c>
      <c r="G63" s="36" t="s">
        <v>3</v>
      </c>
      <c r="H63" s="44">
        <v>89.815</v>
      </c>
      <c r="I63" s="44"/>
      <c r="J63" s="36">
        <v>65.3</v>
      </c>
      <c r="K63" s="43">
        <f t="shared" si="5"/>
        <v>570709.1012093085</v>
      </c>
      <c r="L63" s="43"/>
      <c r="M63" s="6">
        <f t="shared" si="6"/>
        <v>8.739802468748982</v>
      </c>
      <c r="N63" s="36">
        <v>2010</v>
      </c>
      <c r="O63" s="8">
        <v>42421</v>
      </c>
      <c r="P63" s="44">
        <v>91.419</v>
      </c>
      <c r="Q63" s="44"/>
      <c r="R63" s="45">
        <f t="shared" si="3"/>
        <v>1401864.315987336</v>
      </c>
      <c r="S63" s="45"/>
      <c r="T63" s="42">
        <f t="shared" si="4"/>
        <v>160.39999999999992</v>
      </c>
      <c r="U63" s="42"/>
    </row>
    <row r="64" spans="2:21" ht="12.75">
      <c r="B64" s="36">
        <v>56</v>
      </c>
      <c r="C64" s="43">
        <f t="shared" si="2"/>
        <v>20425501.022964288</v>
      </c>
      <c r="D64" s="43"/>
      <c r="E64" s="36">
        <v>2010</v>
      </c>
      <c r="F64" s="8">
        <v>42433</v>
      </c>
      <c r="G64" s="36" t="s">
        <v>3</v>
      </c>
      <c r="H64" s="44">
        <v>89.264</v>
      </c>
      <c r="I64" s="44"/>
      <c r="J64" s="36">
        <v>112.8</v>
      </c>
      <c r="K64" s="43">
        <f t="shared" si="5"/>
        <v>612765.0306889286</v>
      </c>
      <c r="L64" s="43"/>
      <c r="M64" s="6">
        <f t="shared" si="6"/>
        <v>5.432314101852204</v>
      </c>
      <c r="N64" s="36">
        <v>2010</v>
      </c>
      <c r="O64" s="8">
        <v>42465</v>
      </c>
      <c r="P64" s="44">
        <v>94.275</v>
      </c>
      <c r="Q64" s="44"/>
      <c r="R64" s="45">
        <f t="shared" si="3"/>
        <v>2722132.596438145</v>
      </c>
      <c r="S64" s="45"/>
      <c r="T64" s="42">
        <f t="shared" si="4"/>
        <v>501.100000000001</v>
      </c>
      <c r="U64" s="42"/>
    </row>
    <row r="65" spans="2:21" ht="12.75">
      <c r="B65" s="36">
        <v>57</v>
      </c>
      <c r="C65" s="43">
        <f t="shared" si="2"/>
        <v>23147633.61940243</v>
      </c>
      <c r="D65" s="43"/>
      <c r="E65" s="36">
        <v>2010</v>
      </c>
      <c r="F65" s="8">
        <v>42479</v>
      </c>
      <c r="G65" s="36" t="s">
        <v>3</v>
      </c>
      <c r="H65" s="44">
        <v>92.474</v>
      </c>
      <c r="I65" s="44"/>
      <c r="J65" s="36">
        <v>88.2</v>
      </c>
      <c r="K65" s="43">
        <f t="shared" si="5"/>
        <v>694429.0085820729</v>
      </c>
      <c r="L65" s="43"/>
      <c r="M65" s="6">
        <f t="shared" si="6"/>
        <v>7.873344768504228</v>
      </c>
      <c r="N65" s="36">
        <v>2010</v>
      </c>
      <c r="O65" s="8">
        <v>42495</v>
      </c>
      <c r="P65" s="44">
        <v>94.275</v>
      </c>
      <c r="Q65" s="44"/>
      <c r="R65" s="45">
        <f t="shared" si="3"/>
        <v>1417989.392807613</v>
      </c>
      <c r="S65" s="45"/>
      <c r="T65" s="42">
        <f t="shared" si="4"/>
        <v>180.1000000000002</v>
      </c>
      <c r="U65" s="42"/>
    </row>
    <row r="66" spans="2:21" ht="12.75">
      <c r="B66" s="36">
        <v>58</v>
      </c>
      <c r="C66" s="43">
        <f t="shared" si="2"/>
        <v>24565623.012210045</v>
      </c>
      <c r="D66" s="43"/>
      <c r="E66" s="36">
        <v>2010</v>
      </c>
      <c r="F66" s="8">
        <v>42495</v>
      </c>
      <c r="G66" s="36" t="s">
        <v>2</v>
      </c>
      <c r="H66" s="44">
        <v>93.526</v>
      </c>
      <c r="I66" s="44"/>
      <c r="J66" s="36">
        <v>145.6</v>
      </c>
      <c r="K66" s="43">
        <f t="shared" si="5"/>
        <v>736968.6903663013</v>
      </c>
      <c r="L66" s="43"/>
      <c r="M66" s="6">
        <f t="shared" si="6"/>
        <v>5.0615981481202015</v>
      </c>
      <c r="N66" s="36">
        <v>2010</v>
      </c>
      <c r="O66" s="8">
        <v>42513</v>
      </c>
      <c r="P66" s="44">
        <v>90.09</v>
      </c>
      <c r="Q66" s="44"/>
      <c r="R66" s="45">
        <f t="shared" si="3"/>
        <v>1739165.1236940976</v>
      </c>
      <c r="S66" s="45"/>
      <c r="T66" s="42">
        <f t="shared" si="4"/>
        <v>343.5999999999993</v>
      </c>
      <c r="U66" s="42"/>
    </row>
    <row r="67" spans="2:21" ht="12.75">
      <c r="B67" s="36">
        <v>59</v>
      </c>
      <c r="C67" s="43">
        <f t="shared" si="2"/>
        <v>26304788.13590414</v>
      </c>
      <c r="D67" s="43"/>
      <c r="E67" s="36">
        <v>2010</v>
      </c>
      <c r="F67" s="8">
        <v>42517</v>
      </c>
      <c r="G67" s="36" t="s">
        <v>3</v>
      </c>
      <c r="H67" s="44">
        <v>91.089</v>
      </c>
      <c r="I67" s="44"/>
      <c r="J67" s="36">
        <v>127.4</v>
      </c>
      <c r="K67" s="43">
        <f t="shared" si="5"/>
        <v>789143.6440771242</v>
      </c>
      <c r="L67" s="43"/>
      <c r="M67" s="6">
        <f t="shared" si="6"/>
        <v>6.194220126194067</v>
      </c>
      <c r="N67" s="36">
        <v>2010</v>
      </c>
      <c r="O67" s="8">
        <v>42527</v>
      </c>
      <c r="P67" s="44">
        <v>91.846</v>
      </c>
      <c r="Q67" s="44"/>
      <c r="R67" s="45">
        <f t="shared" si="3"/>
        <v>468902.46355289395</v>
      </c>
      <c r="S67" s="45"/>
      <c r="T67" s="42">
        <f t="shared" si="4"/>
        <v>75.7000000000005</v>
      </c>
      <c r="U67" s="42"/>
    </row>
    <row r="68" spans="2:21" ht="12.75">
      <c r="B68" s="36">
        <v>60</v>
      </c>
      <c r="C68" s="43">
        <f t="shared" si="2"/>
        <v>26773690.599457033</v>
      </c>
      <c r="D68" s="43"/>
      <c r="E68" s="36">
        <v>2010</v>
      </c>
      <c r="F68" s="8">
        <v>42628</v>
      </c>
      <c r="G68" s="36" t="s">
        <v>2</v>
      </c>
      <c r="H68" s="44">
        <v>91.404</v>
      </c>
      <c r="I68" s="44"/>
      <c r="J68" s="36">
        <v>70.6</v>
      </c>
      <c r="K68" s="43">
        <f t="shared" si="5"/>
        <v>803210.7179837109</v>
      </c>
      <c r="L68" s="43"/>
      <c r="M68" s="6">
        <f t="shared" si="6"/>
        <v>11.376922351044064</v>
      </c>
      <c r="N68" s="36">
        <v>2010</v>
      </c>
      <c r="O68" s="8">
        <v>42628</v>
      </c>
      <c r="P68" s="44">
        <v>84.393</v>
      </c>
      <c r="Q68" s="44"/>
      <c r="R68" s="45">
        <f t="shared" si="3"/>
        <v>7976360.260316988</v>
      </c>
      <c r="S68" s="45"/>
      <c r="T68" s="42">
        <f t="shared" si="4"/>
        <v>701.0999999999996</v>
      </c>
      <c r="U68" s="42"/>
    </row>
    <row r="69" spans="2:21" ht="12.75">
      <c r="B69" s="36">
        <v>61</v>
      </c>
      <c r="C69" s="43">
        <f t="shared" si="2"/>
        <v>34750050.85977402</v>
      </c>
      <c r="D69" s="43"/>
      <c r="E69" s="36">
        <v>2010</v>
      </c>
      <c r="F69" s="8">
        <v>42634</v>
      </c>
      <c r="G69" s="36" t="s">
        <v>2</v>
      </c>
      <c r="H69" s="44">
        <v>84.963</v>
      </c>
      <c r="I69" s="44"/>
      <c r="J69" s="36">
        <v>80.2</v>
      </c>
      <c r="K69" s="43">
        <f t="shared" si="5"/>
        <v>1042501.5257932206</v>
      </c>
      <c r="L69" s="43"/>
      <c r="M69" s="6">
        <f t="shared" si="6"/>
        <v>12.998772142060107</v>
      </c>
      <c r="N69" s="36">
        <v>2010</v>
      </c>
      <c r="O69" s="8">
        <v>42673</v>
      </c>
      <c r="P69" s="44">
        <v>80.419</v>
      </c>
      <c r="Q69" s="44"/>
      <c r="R69" s="45">
        <f t="shared" si="3"/>
        <v>5906642.061352109</v>
      </c>
      <c r="S69" s="45"/>
      <c r="T69" s="42">
        <f t="shared" si="4"/>
        <v>454.3999999999997</v>
      </c>
      <c r="U69" s="42"/>
    </row>
    <row r="70" spans="2:21" ht="12.75">
      <c r="B70" s="36">
        <v>62</v>
      </c>
      <c r="C70" s="43">
        <f t="shared" si="2"/>
        <v>40656692.921126135</v>
      </c>
      <c r="D70" s="43"/>
      <c r="E70" s="36">
        <v>2010</v>
      </c>
      <c r="F70" s="8">
        <v>42675</v>
      </c>
      <c r="G70" s="36" t="s">
        <v>3</v>
      </c>
      <c r="H70" s="44">
        <v>81.516</v>
      </c>
      <c r="I70" s="44"/>
      <c r="J70" s="36">
        <v>128.3</v>
      </c>
      <c r="K70" s="43">
        <f t="shared" si="5"/>
        <v>1219700.7876337839</v>
      </c>
      <c r="L70" s="43"/>
      <c r="M70" s="6">
        <f t="shared" si="6"/>
        <v>9.506631236428557</v>
      </c>
      <c r="N70" s="36">
        <v>2010</v>
      </c>
      <c r="O70" s="8">
        <v>42707</v>
      </c>
      <c r="P70" s="44">
        <v>83.354</v>
      </c>
      <c r="Q70" s="44"/>
      <c r="R70" s="45">
        <f t="shared" si="3"/>
        <v>1747318.821255563</v>
      </c>
      <c r="S70" s="45"/>
      <c r="T70" s="42">
        <f t="shared" si="4"/>
        <v>183.7999999999994</v>
      </c>
      <c r="U70" s="42"/>
    </row>
    <row r="71" spans="2:21" ht="12.75">
      <c r="B71" s="36">
        <v>63</v>
      </c>
      <c r="C71" s="43">
        <f t="shared" si="2"/>
        <v>42404011.7423817</v>
      </c>
      <c r="D71" s="43"/>
      <c r="E71" s="36">
        <v>2010</v>
      </c>
      <c r="F71" s="8">
        <v>42717</v>
      </c>
      <c r="G71" s="36" t="s">
        <v>2</v>
      </c>
      <c r="H71" s="44">
        <v>83.095</v>
      </c>
      <c r="I71" s="44"/>
      <c r="J71" s="36">
        <v>125.4</v>
      </c>
      <c r="K71" s="43">
        <f t="shared" si="5"/>
        <v>1272120.352271451</v>
      </c>
      <c r="L71" s="43"/>
      <c r="M71" s="6">
        <f t="shared" si="6"/>
        <v>10.144500416837726</v>
      </c>
      <c r="N71" s="36">
        <v>2010</v>
      </c>
      <c r="O71" s="8">
        <v>42719</v>
      </c>
      <c r="P71" s="44">
        <v>84.349</v>
      </c>
      <c r="Q71" s="44"/>
      <c r="R71" s="45">
        <f t="shared" si="3"/>
        <v>-1272120.3522714558</v>
      </c>
      <c r="S71" s="45"/>
      <c r="T71" s="42">
        <f t="shared" si="4"/>
        <v>-125.4</v>
      </c>
      <c r="U71" s="42"/>
    </row>
    <row r="72" spans="2:21" ht="12.75">
      <c r="B72" s="36">
        <v>64</v>
      </c>
      <c r="C72" s="43">
        <f t="shared" si="2"/>
        <v>41131891.39011025</v>
      </c>
      <c r="D72" s="43"/>
      <c r="E72" s="36">
        <v>2010</v>
      </c>
      <c r="F72" s="8">
        <v>42724</v>
      </c>
      <c r="G72" s="36" t="s">
        <v>2</v>
      </c>
      <c r="H72" s="44">
        <v>83.622</v>
      </c>
      <c r="I72" s="44"/>
      <c r="J72" s="36">
        <v>49.7</v>
      </c>
      <c r="K72" s="43">
        <f t="shared" si="5"/>
        <v>1233956.7417033073</v>
      </c>
      <c r="L72" s="43"/>
      <c r="M72" s="6">
        <f t="shared" si="6"/>
        <v>24.828103454794913</v>
      </c>
      <c r="N72" s="36">
        <v>2011</v>
      </c>
      <c r="O72" s="8">
        <v>42371</v>
      </c>
      <c r="P72" s="44">
        <v>81.189</v>
      </c>
      <c r="Q72" s="44"/>
      <c r="R72" s="45">
        <f t="shared" si="3"/>
        <v>6040677.57055162</v>
      </c>
      <c r="S72" s="45"/>
      <c r="T72" s="42">
        <f t="shared" si="4"/>
        <v>243.3000000000007</v>
      </c>
      <c r="U72" s="42"/>
    </row>
    <row r="73" spans="2:21" ht="12.75">
      <c r="B73" s="36">
        <v>65</v>
      </c>
      <c r="C73" s="43">
        <f t="shared" si="2"/>
        <v>47172568.960661866</v>
      </c>
      <c r="D73" s="43"/>
      <c r="E73" s="36">
        <v>2011</v>
      </c>
      <c r="F73" s="8">
        <v>42372</v>
      </c>
      <c r="G73" s="36" t="s">
        <v>3</v>
      </c>
      <c r="H73" s="44">
        <v>81.754</v>
      </c>
      <c r="I73" s="44"/>
      <c r="J73" s="36">
        <v>83.9</v>
      </c>
      <c r="K73" s="43">
        <f aca="true" t="shared" si="7" ref="K73:K108">IF(F73="","",C73*0.03)</f>
        <v>1415177.0688198558</v>
      </c>
      <c r="L73" s="43"/>
      <c r="M73" s="6">
        <f aca="true" t="shared" si="8" ref="M73:M108">IF(J73="","",(K73/J73)/1000)</f>
        <v>16.86742632681592</v>
      </c>
      <c r="N73" s="36">
        <v>2011</v>
      </c>
      <c r="O73" s="8">
        <v>42376</v>
      </c>
      <c r="P73" s="44">
        <v>83.082</v>
      </c>
      <c r="Q73" s="44"/>
      <c r="R73" s="45">
        <f t="shared" si="3"/>
        <v>2239994.2162011354</v>
      </c>
      <c r="S73" s="45"/>
      <c r="T73" s="42">
        <f t="shared" si="4"/>
        <v>132.79999999999887</v>
      </c>
      <c r="U73" s="42"/>
    </row>
    <row r="74" spans="2:21" ht="12.75">
      <c r="B74" s="36">
        <v>66</v>
      </c>
      <c r="C74" s="43">
        <f aca="true" t="shared" si="9" ref="C74:C108">IF(R73="","",C73+R73)</f>
        <v>49412563.176863</v>
      </c>
      <c r="D74" s="43"/>
      <c r="E74" s="36">
        <v>2011</v>
      </c>
      <c r="F74" s="8">
        <v>42410</v>
      </c>
      <c r="G74" s="36" t="s">
        <v>3</v>
      </c>
      <c r="H74" s="44">
        <v>83.376</v>
      </c>
      <c r="I74" s="44"/>
      <c r="J74" s="36">
        <v>103.7</v>
      </c>
      <c r="K74" s="43">
        <f t="shared" si="7"/>
        <v>1482376.89530589</v>
      </c>
      <c r="L74" s="43"/>
      <c r="M74" s="6">
        <f t="shared" si="8"/>
        <v>14.294859163991223</v>
      </c>
      <c r="N74" s="36">
        <v>2011</v>
      </c>
      <c r="O74" s="8">
        <v>42417</v>
      </c>
      <c r="P74" s="44">
        <v>83.466</v>
      </c>
      <c r="Q74" s="44"/>
      <c r="R74" s="45">
        <f aca="true" t="shared" si="10" ref="R74:R108">IF(O74="","",(IF(G74="売",H74-P74,P74-H74))*M74*100000)</f>
        <v>128653.73247590556</v>
      </c>
      <c r="S74" s="45"/>
      <c r="T74" s="42">
        <f aca="true" t="shared" si="11" ref="T74:T108">IF(O74="","",IF(R74&lt;0,J74*(-1),IF(G74="買",(P74-H74)*100,(H74-P74)*100)))</f>
        <v>8.99999999999892</v>
      </c>
      <c r="U74" s="42"/>
    </row>
    <row r="75" spans="2:21" ht="12.75">
      <c r="B75" s="36">
        <v>67</v>
      </c>
      <c r="C75" s="43">
        <f t="shared" si="9"/>
        <v>49541216.90933891</v>
      </c>
      <c r="D75" s="43"/>
      <c r="E75" s="36">
        <v>2011</v>
      </c>
      <c r="F75" s="8">
        <v>42447</v>
      </c>
      <c r="G75" s="36" t="s">
        <v>2</v>
      </c>
      <c r="H75" s="44">
        <v>82.571</v>
      </c>
      <c r="I75" s="44"/>
      <c r="J75" s="36">
        <v>96</v>
      </c>
      <c r="K75" s="43">
        <f t="shared" si="7"/>
        <v>1486236.5072801672</v>
      </c>
      <c r="L75" s="43"/>
      <c r="M75" s="6">
        <f t="shared" si="8"/>
        <v>15.481630284168409</v>
      </c>
      <c r="N75" s="36">
        <v>2011</v>
      </c>
      <c r="O75" s="8">
        <v>42427</v>
      </c>
      <c r="P75" s="44">
        <v>81.743</v>
      </c>
      <c r="Q75" s="44"/>
      <c r="R75" s="45">
        <f t="shared" si="10"/>
        <v>1281878.9875291488</v>
      </c>
      <c r="S75" s="45"/>
      <c r="T75" s="42">
        <f t="shared" si="11"/>
        <v>82.8000000000003</v>
      </c>
      <c r="U75" s="42"/>
    </row>
    <row r="76" spans="2:21" ht="12.75">
      <c r="B76" s="36">
        <v>68</v>
      </c>
      <c r="C76" s="43">
        <f t="shared" si="9"/>
        <v>50823095.89686806</v>
      </c>
      <c r="D76" s="43"/>
      <c r="E76" s="36">
        <v>2011</v>
      </c>
      <c r="F76" s="8">
        <v>42447</v>
      </c>
      <c r="G76" s="36" t="s">
        <v>3</v>
      </c>
      <c r="H76" s="44">
        <v>81.763</v>
      </c>
      <c r="I76" s="44"/>
      <c r="J76" s="36">
        <v>80.4</v>
      </c>
      <c r="K76" s="43">
        <f t="shared" si="7"/>
        <v>1524692.8769060418</v>
      </c>
      <c r="L76" s="43"/>
      <c r="M76" s="6">
        <f t="shared" si="8"/>
        <v>18.963841752562708</v>
      </c>
      <c r="N76" s="36">
        <v>2011</v>
      </c>
      <c r="O76" s="8">
        <v>42440</v>
      </c>
      <c r="P76" s="44">
        <v>82.647</v>
      </c>
      <c r="Q76" s="44"/>
      <c r="R76" s="45">
        <f t="shared" si="10"/>
        <v>1676403.610926544</v>
      </c>
      <c r="S76" s="45"/>
      <c r="T76" s="42">
        <f t="shared" si="11"/>
        <v>88.40000000000003</v>
      </c>
      <c r="U76" s="42"/>
    </row>
    <row r="77" spans="2:21" ht="12.75">
      <c r="B77" s="36">
        <v>69</v>
      </c>
      <c r="C77" s="43">
        <f t="shared" si="9"/>
        <v>52499499.5077946</v>
      </c>
      <c r="D77" s="43"/>
      <c r="E77" s="36">
        <v>2011</v>
      </c>
      <c r="F77" s="8">
        <v>42440</v>
      </c>
      <c r="G77" s="36" t="s">
        <v>2</v>
      </c>
      <c r="H77" s="44">
        <v>81.641</v>
      </c>
      <c r="I77" s="44"/>
      <c r="J77" s="36">
        <v>165.1</v>
      </c>
      <c r="K77" s="43">
        <f t="shared" si="7"/>
        <v>1574984.985233838</v>
      </c>
      <c r="L77" s="43"/>
      <c r="M77" s="6">
        <f t="shared" si="8"/>
        <v>9.53958198203415</v>
      </c>
      <c r="N77" s="36">
        <v>2011</v>
      </c>
      <c r="O77" s="8">
        <v>42447</v>
      </c>
      <c r="P77" s="44">
        <v>78.886</v>
      </c>
      <c r="Q77" s="44"/>
      <c r="R77" s="45">
        <f t="shared" si="10"/>
        <v>2628154.8360504173</v>
      </c>
      <c r="S77" s="45"/>
      <c r="T77" s="42">
        <f t="shared" si="11"/>
        <v>275.50000000000097</v>
      </c>
      <c r="U77" s="42"/>
    </row>
    <row r="78" spans="2:21" ht="12.75">
      <c r="B78" s="36">
        <v>70</v>
      </c>
      <c r="C78" s="43">
        <f t="shared" si="9"/>
        <v>55127654.343845025</v>
      </c>
      <c r="D78" s="43"/>
      <c r="E78" s="36">
        <v>2011</v>
      </c>
      <c r="F78" s="8">
        <v>42449</v>
      </c>
      <c r="G78" s="36" t="s">
        <v>3</v>
      </c>
      <c r="H78" s="44">
        <v>80.912</v>
      </c>
      <c r="I78" s="44"/>
      <c r="J78" s="36">
        <v>41.3</v>
      </c>
      <c r="K78" s="43">
        <f t="shared" si="7"/>
        <v>1653829.6303153506</v>
      </c>
      <c r="L78" s="43"/>
      <c r="M78" s="6">
        <f t="shared" si="8"/>
        <v>40.04430097615862</v>
      </c>
      <c r="N78" s="36">
        <v>2011</v>
      </c>
      <c r="O78" s="8">
        <v>42467</v>
      </c>
      <c r="P78" s="44">
        <v>84.783</v>
      </c>
      <c r="Q78" s="44"/>
      <c r="R78" s="45">
        <f t="shared" si="10"/>
        <v>15501148.907870982</v>
      </c>
      <c r="S78" s="45"/>
      <c r="T78" s="42">
        <f t="shared" si="11"/>
        <v>387.0999999999995</v>
      </c>
      <c r="U78" s="42"/>
    </row>
    <row r="79" spans="2:21" ht="12.75">
      <c r="B79" s="36">
        <v>71</v>
      </c>
      <c r="C79" s="43">
        <f t="shared" si="9"/>
        <v>70628803.251716</v>
      </c>
      <c r="D79" s="43"/>
      <c r="E79" s="36">
        <v>2011</v>
      </c>
      <c r="F79" s="8">
        <v>42471</v>
      </c>
      <c r="G79" s="36" t="s">
        <v>2</v>
      </c>
      <c r="H79" s="44">
        <v>84.506</v>
      </c>
      <c r="I79" s="44"/>
      <c r="J79" s="36">
        <v>64.9</v>
      </c>
      <c r="K79" s="43">
        <f t="shared" si="7"/>
        <v>2118864.09755148</v>
      </c>
      <c r="L79" s="43"/>
      <c r="M79" s="6">
        <f t="shared" si="8"/>
        <v>32.6481370963248</v>
      </c>
      <c r="N79" s="36">
        <v>2011</v>
      </c>
      <c r="O79" s="8">
        <v>42498</v>
      </c>
      <c r="P79" s="44">
        <v>80.645</v>
      </c>
      <c r="Q79" s="44"/>
      <c r="R79" s="45">
        <f t="shared" si="10"/>
        <v>12605445.73289102</v>
      </c>
      <c r="S79" s="45"/>
      <c r="T79" s="42">
        <f t="shared" si="11"/>
        <v>386.1000000000004</v>
      </c>
      <c r="U79" s="42"/>
    </row>
    <row r="80" spans="2:21" ht="12.75">
      <c r="B80" s="36">
        <v>72</v>
      </c>
      <c r="C80" s="43">
        <f t="shared" si="9"/>
        <v>83234248.98460703</v>
      </c>
      <c r="D80" s="43"/>
      <c r="E80" s="36">
        <v>2011</v>
      </c>
      <c r="F80" s="8">
        <v>42496</v>
      </c>
      <c r="G80" s="36" t="s">
        <v>3</v>
      </c>
      <c r="H80" s="44">
        <v>80.939</v>
      </c>
      <c r="I80" s="44"/>
      <c r="J80" s="36">
        <v>87.8</v>
      </c>
      <c r="K80" s="43">
        <f t="shared" si="7"/>
        <v>2497027.469538211</v>
      </c>
      <c r="L80" s="43"/>
      <c r="M80" s="6">
        <f t="shared" si="8"/>
        <v>28.439948400207413</v>
      </c>
      <c r="N80" s="36">
        <v>2011</v>
      </c>
      <c r="O80" s="8">
        <v>42516</v>
      </c>
      <c r="P80" s="44">
        <v>81.78</v>
      </c>
      <c r="Q80" s="44"/>
      <c r="R80" s="45">
        <f t="shared" si="10"/>
        <v>2391799.6604574667</v>
      </c>
      <c r="S80" s="45"/>
      <c r="T80" s="42">
        <f t="shared" si="11"/>
        <v>84.10000000000082</v>
      </c>
      <c r="U80" s="42"/>
    </row>
    <row r="81" spans="2:21" ht="12.75">
      <c r="B81" s="36">
        <v>73</v>
      </c>
      <c r="C81" s="43">
        <f t="shared" si="9"/>
        <v>85626048.64506449</v>
      </c>
      <c r="D81" s="43"/>
      <c r="E81" s="36">
        <v>2011</v>
      </c>
      <c r="F81" s="8">
        <v>42516</v>
      </c>
      <c r="G81" s="36" t="s">
        <v>2</v>
      </c>
      <c r="H81" s="44">
        <v>81.141</v>
      </c>
      <c r="I81" s="44"/>
      <c r="J81" s="36">
        <v>94.2</v>
      </c>
      <c r="K81" s="43">
        <f t="shared" si="7"/>
        <v>2568781.4593519345</v>
      </c>
      <c r="L81" s="43"/>
      <c r="M81" s="6">
        <f t="shared" si="8"/>
        <v>27.26944224365111</v>
      </c>
      <c r="N81" s="36">
        <v>2011</v>
      </c>
      <c r="O81" s="8">
        <v>42533</v>
      </c>
      <c r="P81" s="44">
        <v>80.331</v>
      </c>
      <c r="Q81" s="44"/>
      <c r="R81" s="45">
        <f t="shared" si="10"/>
        <v>2208824.821735746</v>
      </c>
      <c r="S81" s="45"/>
      <c r="T81" s="42">
        <f t="shared" si="11"/>
        <v>81.00000000000023</v>
      </c>
      <c r="U81" s="42"/>
    </row>
    <row r="82" spans="2:21" ht="12.75">
      <c r="B82" s="36">
        <v>74</v>
      </c>
      <c r="C82" s="43">
        <f t="shared" si="9"/>
        <v>87834873.46680023</v>
      </c>
      <c r="D82" s="43"/>
      <c r="E82" s="36">
        <v>2011</v>
      </c>
      <c r="F82" s="8">
        <v>42534</v>
      </c>
      <c r="G82" s="36" t="s">
        <v>2</v>
      </c>
      <c r="H82" s="44">
        <v>80.104</v>
      </c>
      <c r="I82" s="44"/>
      <c r="J82" s="36">
        <v>58.3</v>
      </c>
      <c r="K82" s="43">
        <f t="shared" si="7"/>
        <v>2635046.204004007</v>
      </c>
      <c r="L82" s="43"/>
      <c r="M82" s="6">
        <f t="shared" si="8"/>
        <v>45.198048096123614</v>
      </c>
      <c r="N82" s="36">
        <v>2011</v>
      </c>
      <c r="O82" s="8">
        <v>42536</v>
      </c>
      <c r="P82" s="44">
        <v>80.687</v>
      </c>
      <c r="Q82" s="44"/>
      <c r="R82" s="45">
        <f t="shared" si="10"/>
        <v>-2635046.2040039995</v>
      </c>
      <c r="S82" s="45"/>
      <c r="T82" s="42">
        <f t="shared" si="11"/>
        <v>-58.3</v>
      </c>
      <c r="U82" s="42"/>
    </row>
    <row r="83" spans="2:21" ht="12.75">
      <c r="B83" s="36">
        <v>75</v>
      </c>
      <c r="C83" s="43">
        <f t="shared" si="9"/>
        <v>85199827.26279622</v>
      </c>
      <c r="D83" s="43"/>
      <c r="E83" s="36">
        <v>2011</v>
      </c>
      <c r="F83" s="8">
        <v>42540</v>
      </c>
      <c r="G83" s="36" t="s">
        <v>3</v>
      </c>
      <c r="H83" s="44">
        <v>80.222</v>
      </c>
      <c r="I83" s="44"/>
      <c r="J83" s="36">
        <v>22.4</v>
      </c>
      <c r="K83" s="43">
        <f t="shared" si="7"/>
        <v>2555994.8178838864</v>
      </c>
      <c r="L83" s="43"/>
      <c r="M83" s="6">
        <f t="shared" si="8"/>
        <v>114.1069115126735</v>
      </c>
      <c r="N83" s="36">
        <v>2011</v>
      </c>
      <c r="O83" s="8">
        <v>42559</v>
      </c>
      <c r="P83" s="44">
        <v>80.782</v>
      </c>
      <c r="Q83" s="44"/>
      <c r="R83" s="45">
        <f t="shared" si="10"/>
        <v>6389987.044709742</v>
      </c>
      <c r="S83" s="45"/>
      <c r="T83" s="42">
        <f t="shared" si="11"/>
        <v>56.00000000000023</v>
      </c>
      <c r="U83" s="42"/>
    </row>
    <row r="84" spans="2:21" ht="12.75">
      <c r="B84" s="36">
        <v>76</v>
      </c>
      <c r="C84" s="43">
        <f t="shared" si="9"/>
        <v>91589814.30750597</v>
      </c>
      <c r="D84" s="43"/>
      <c r="E84" s="36">
        <v>2011</v>
      </c>
      <c r="F84" s="8">
        <v>42559</v>
      </c>
      <c r="G84" s="36" t="s">
        <v>2</v>
      </c>
      <c r="H84" s="44">
        <v>80.491</v>
      </c>
      <c r="I84" s="44"/>
      <c r="J84" s="36">
        <v>98.1</v>
      </c>
      <c r="K84" s="43">
        <f t="shared" si="7"/>
        <v>2747694.429225179</v>
      </c>
      <c r="L84" s="43"/>
      <c r="M84" s="6">
        <f t="shared" si="8"/>
        <v>28.009117525231183</v>
      </c>
      <c r="N84" s="36">
        <v>2011</v>
      </c>
      <c r="O84" s="8">
        <v>42582</v>
      </c>
      <c r="P84" s="44">
        <v>76.766</v>
      </c>
      <c r="Q84" s="44"/>
      <c r="R84" s="45">
        <f t="shared" si="10"/>
        <v>10433396.278148599</v>
      </c>
      <c r="S84" s="45"/>
      <c r="T84" s="42">
        <f t="shared" si="11"/>
        <v>372.49999999999943</v>
      </c>
      <c r="U84" s="42"/>
    </row>
    <row r="85" spans="2:21" ht="12.75">
      <c r="B85" s="36">
        <v>77</v>
      </c>
      <c r="C85" s="43">
        <f t="shared" si="9"/>
        <v>102023210.58565456</v>
      </c>
      <c r="D85" s="43"/>
      <c r="E85" s="36">
        <v>2011</v>
      </c>
      <c r="F85" s="8">
        <v>42603</v>
      </c>
      <c r="G85" s="36" t="s">
        <v>3</v>
      </c>
      <c r="H85" s="44">
        <v>76.761</v>
      </c>
      <c r="I85" s="44"/>
      <c r="J85" s="36">
        <v>40.8</v>
      </c>
      <c r="K85" s="43">
        <f t="shared" si="7"/>
        <v>3060696.3175696367</v>
      </c>
      <c r="L85" s="43"/>
      <c r="M85" s="6">
        <f t="shared" si="8"/>
        <v>75.01706660709894</v>
      </c>
      <c r="N85" s="36">
        <v>2011</v>
      </c>
      <c r="O85" s="8">
        <v>42608</v>
      </c>
      <c r="P85" s="44">
        <v>76.809</v>
      </c>
      <c r="Q85" s="44"/>
      <c r="R85" s="45">
        <f t="shared" si="10"/>
        <v>360081.91971408855</v>
      </c>
      <c r="S85" s="45"/>
      <c r="T85" s="42">
        <f t="shared" si="11"/>
        <v>4.800000000000182</v>
      </c>
      <c r="U85" s="42"/>
    </row>
    <row r="86" spans="2:21" ht="12.75">
      <c r="B86" s="36">
        <v>78</v>
      </c>
      <c r="C86" s="43">
        <f t="shared" si="9"/>
        <v>102383292.50536865</v>
      </c>
      <c r="D86" s="43"/>
      <c r="E86" s="36">
        <v>2011</v>
      </c>
      <c r="F86" s="8">
        <v>42624</v>
      </c>
      <c r="G86" s="36" t="s">
        <v>2</v>
      </c>
      <c r="H86" s="44">
        <v>77.126</v>
      </c>
      <c r="I86" s="44"/>
      <c r="J86" s="36">
        <v>42.6</v>
      </c>
      <c r="K86" s="43">
        <f t="shared" si="7"/>
        <v>3071498.7751610596</v>
      </c>
      <c r="L86" s="43"/>
      <c r="M86" s="6">
        <f t="shared" si="8"/>
        <v>72.10091021504834</v>
      </c>
      <c r="N86" s="36">
        <v>2011</v>
      </c>
      <c r="O86" s="8">
        <v>42625</v>
      </c>
      <c r="P86" s="44">
        <v>77.552</v>
      </c>
      <c r="Q86" s="44"/>
      <c r="R86" s="45">
        <f t="shared" si="10"/>
        <v>-3071498.7751610735</v>
      </c>
      <c r="S86" s="45"/>
      <c r="T86" s="42">
        <f t="shared" si="11"/>
        <v>-42.6</v>
      </c>
      <c r="U86" s="42"/>
    </row>
    <row r="87" spans="2:21" ht="12.75">
      <c r="B87" s="36">
        <v>79</v>
      </c>
      <c r="C87" s="43">
        <f t="shared" si="9"/>
        <v>99311793.73020758</v>
      </c>
      <c r="D87" s="43"/>
      <c r="E87" s="36">
        <v>2011</v>
      </c>
      <c r="F87" s="8">
        <v>42632</v>
      </c>
      <c r="G87" s="36" t="s">
        <v>2</v>
      </c>
      <c r="H87" s="44">
        <v>76.314</v>
      </c>
      <c r="I87" s="44"/>
      <c r="J87" s="36">
        <v>66.2</v>
      </c>
      <c r="K87" s="43">
        <f t="shared" si="7"/>
        <v>2979353.8119062274</v>
      </c>
      <c r="L87" s="43"/>
      <c r="M87" s="6">
        <f t="shared" si="8"/>
        <v>45.005344590728505</v>
      </c>
      <c r="N87" s="36">
        <v>2011</v>
      </c>
      <c r="O87" s="8">
        <v>42635</v>
      </c>
      <c r="P87" s="44">
        <v>76.976</v>
      </c>
      <c r="Q87" s="44"/>
      <c r="R87" s="45">
        <f t="shared" si="10"/>
        <v>-2979353.811906255</v>
      </c>
      <c r="S87" s="45"/>
      <c r="T87" s="42">
        <f t="shared" si="11"/>
        <v>-66.2</v>
      </c>
      <c r="U87" s="42"/>
    </row>
    <row r="88" spans="2:21" ht="12.75">
      <c r="B88" s="36">
        <v>80</v>
      </c>
      <c r="C88" s="43">
        <f t="shared" si="9"/>
        <v>96332439.91830133</v>
      </c>
      <c r="D88" s="43"/>
      <c r="E88" s="36">
        <v>2011</v>
      </c>
      <c r="F88" s="8">
        <v>42642</v>
      </c>
      <c r="G88" s="36" t="s">
        <v>3</v>
      </c>
      <c r="H88" s="44">
        <v>77.03</v>
      </c>
      <c r="I88" s="44"/>
      <c r="J88" s="36">
        <v>61.8</v>
      </c>
      <c r="K88" s="43">
        <f t="shared" si="7"/>
        <v>2889973.19754904</v>
      </c>
      <c r="L88" s="43"/>
      <c r="M88" s="6">
        <f t="shared" si="8"/>
        <v>46.763320348689966</v>
      </c>
      <c r="N88" s="36">
        <v>2011</v>
      </c>
      <c r="O88" s="8">
        <v>42646</v>
      </c>
      <c r="P88" s="44">
        <v>77.012</v>
      </c>
      <c r="Q88" s="44"/>
      <c r="R88" s="45">
        <f t="shared" si="10"/>
        <v>-84173.97662764513</v>
      </c>
      <c r="S88" s="45"/>
      <c r="T88" s="42">
        <f t="shared" si="11"/>
        <v>-61.8</v>
      </c>
      <c r="U88" s="42"/>
    </row>
    <row r="89" spans="2:21" ht="12.75">
      <c r="B89" s="36">
        <v>81</v>
      </c>
      <c r="C89" s="43">
        <f t="shared" si="9"/>
        <v>96248265.94167368</v>
      </c>
      <c r="D89" s="43"/>
      <c r="E89" s="36">
        <v>2011</v>
      </c>
      <c r="F89" s="8">
        <v>42659</v>
      </c>
      <c r="G89" s="36" t="s">
        <v>2</v>
      </c>
      <c r="H89" s="44">
        <v>76.902</v>
      </c>
      <c r="I89" s="44"/>
      <c r="J89" s="36">
        <v>37.8</v>
      </c>
      <c r="K89" s="43">
        <f t="shared" si="7"/>
        <v>2887447.97825021</v>
      </c>
      <c r="L89" s="43"/>
      <c r="M89" s="6">
        <f t="shared" si="8"/>
        <v>76.38751265212197</v>
      </c>
      <c r="N89" s="36">
        <v>2011</v>
      </c>
      <c r="O89" s="8">
        <v>42660</v>
      </c>
      <c r="P89" s="44">
        <v>77.28</v>
      </c>
      <c r="Q89" s="44"/>
      <c r="R89" s="45">
        <f t="shared" si="10"/>
        <v>-2887447.9782502116</v>
      </c>
      <c r="S89" s="45"/>
      <c r="T89" s="42">
        <f t="shared" si="11"/>
        <v>-37.8</v>
      </c>
      <c r="U89" s="42"/>
    </row>
    <row r="90" spans="2:21" ht="12.75">
      <c r="B90" s="36">
        <v>82</v>
      </c>
      <c r="C90" s="43">
        <f t="shared" si="9"/>
        <v>93360817.96342348</v>
      </c>
      <c r="D90" s="43"/>
      <c r="E90" s="36">
        <v>2011</v>
      </c>
      <c r="F90" s="8">
        <v>42664</v>
      </c>
      <c r="G90" s="36" t="s">
        <v>2</v>
      </c>
      <c r="H90" s="44">
        <v>75.781</v>
      </c>
      <c r="I90" s="44"/>
      <c r="J90" s="36">
        <v>112.9</v>
      </c>
      <c r="K90" s="43">
        <f t="shared" si="7"/>
        <v>2800824.538902704</v>
      </c>
      <c r="L90" s="43"/>
      <c r="M90" s="6">
        <f t="shared" si="8"/>
        <v>24.808011859191357</v>
      </c>
      <c r="N90" s="36">
        <v>2011</v>
      </c>
      <c r="O90" s="8">
        <v>42674</v>
      </c>
      <c r="P90" s="44">
        <v>75.794</v>
      </c>
      <c r="Q90" s="44"/>
      <c r="R90" s="45">
        <f t="shared" si="10"/>
        <v>-32250.41541692648</v>
      </c>
      <c r="S90" s="45"/>
      <c r="T90" s="42">
        <f t="shared" si="11"/>
        <v>-112.9</v>
      </c>
      <c r="U90" s="42"/>
    </row>
    <row r="91" spans="2:21" ht="12.75">
      <c r="B91" s="36">
        <v>83</v>
      </c>
      <c r="C91" s="43">
        <f t="shared" si="9"/>
        <v>93328567.54800655</v>
      </c>
      <c r="D91" s="43"/>
      <c r="E91" s="36">
        <v>2011</v>
      </c>
      <c r="F91" s="8">
        <v>42699</v>
      </c>
      <c r="G91" s="36" t="s">
        <v>3</v>
      </c>
      <c r="H91" s="44">
        <v>77.798</v>
      </c>
      <c r="I91" s="44"/>
      <c r="J91" s="36">
        <v>69</v>
      </c>
      <c r="K91" s="43">
        <f t="shared" si="7"/>
        <v>2799857.026440196</v>
      </c>
      <c r="L91" s="43"/>
      <c r="M91" s="6">
        <f t="shared" si="8"/>
        <v>40.57763806435067</v>
      </c>
      <c r="N91" s="36">
        <v>2011</v>
      </c>
      <c r="O91" s="8">
        <v>11</v>
      </c>
      <c r="P91" s="44">
        <v>77.917</v>
      </c>
      <c r="Q91" s="44"/>
      <c r="R91" s="45">
        <f t="shared" si="10"/>
        <v>482873.8929657721</v>
      </c>
      <c r="S91" s="45"/>
      <c r="T91" s="42">
        <f t="shared" si="11"/>
        <v>11.899999999999977</v>
      </c>
      <c r="U91" s="42"/>
    </row>
    <row r="92" spans="2:21" ht="12.75">
      <c r="B92" s="36">
        <v>84</v>
      </c>
      <c r="C92" s="43">
        <f t="shared" si="9"/>
        <v>93811441.44097233</v>
      </c>
      <c r="D92" s="43"/>
      <c r="E92" s="36">
        <v>2011</v>
      </c>
      <c r="F92" s="8">
        <v>42709</v>
      </c>
      <c r="G92" s="36" t="s">
        <v>2</v>
      </c>
      <c r="H92" s="44">
        <v>77.68</v>
      </c>
      <c r="I92" s="44"/>
      <c r="J92" s="36">
        <v>41.7</v>
      </c>
      <c r="K92" s="43">
        <f t="shared" si="7"/>
        <v>2814343.24322917</v>
      </c>
      <c r="L92" s="43"/>
      <c r="M92" s="6">
        <f t="shared" si="8"/>
        <v>67.49024564098728</v>
      </c>
      <c r="N92" s="36">
        <v>2011</v>
      </c>
      <c r="O92" s="8">
        <v>42716</v>
      </c>
      <c r="P92" s="44">
        <v>77.698</v>
      </c>
      <c r="Q92" s="44"/>
      <c r="R92" s="45">
        <f t="shared" si="10"/>
        <v>-121482.4421536858</v>
      </c>
      <c r="S92" s="45"/>
      <c r="T92" s="42">
        <f t="shared" si="11"/>
        <v>-41.7</v>
      </c>
      <c r="U92" s="42"/>
    </row>
    <row r="93" spans="2:21" ht="12.75">
      <c r="B93" s="36">
        <v>85</v>
      </c>
      <c r="C93" s="43">
        <f t="shared" si="9"/>
        <v>93689958.99881864</v>
      </c>
      <c r="D93" s="43"/>
      <c r="E93" s="36">
        <v>2011</v>
      </c>
      <c r="F93" s="8">
        <v>42719</v>
      </c>
      <c r="G93" s="36" t="s">
        <v>2</v>
      </c>
      <c r="H93" s="44">
        <v>77.705</v>
      </c>
      <c r="I93" s="44"/>
      <c r="J93" s="36">
        <v>43.4</v>
      </c>
      <c r="K93" s="43">
        <f t="shared" si="7"/>
        <v>2810698.769964559</v>
      </c>
      <c r="L93" s="43"/>
      <c r="M93" s="6">
        <f t="shared" si="8"/>
        <v>64.76264446922947</v>
      </c>
      <c r="N93" s="36">
        <v>2011</v>
      </c>
      <c r="O93" s="8">
        <v>42723</v>
      </c>
      <c r="P93" s="44">
        <v>77.807</v>
      </c>
      <c r="Q93" s="44"/>
      <c r="R93" s="45">
        <f t="shared" si="10"/>
        <v>-660578.9735861657</v>
      </c>
      <c r="S93" s="45"/>
      <c r="T93" s="42">
        <f t="shared" si="11"/>
        <v>-43.4</v>
      </c>
      <c r="U93" s="42"/>
    </row>
    <row r="94" spans="2:21" ht="12.75">
      <c r="B94" s="36">
        <v>86</v>
      </c>
      <c r="C94" s="43">
        <f t="shared" si="9"/>
        <v>93029380.02523246</v>
      </c>
      <c r="D94" s="43"/>
      <c r="E94" s="36">
        <v>2011</v>
      </c>
      <c r="F94" s="8">
        <v>42723</v>
      </c>
      <c r="G94" s="36" t="s">
        <v>3</v>
      </c>
      <c r="H94" s="44">
        <v>78.171</v>
      </c>
      <c r="I94" s="44"/>
      <c r="J94" s="36">
        <v>45.5</v>
      </c>
      <c r="K94" s="43">
        <f t="shared" si="7"/>
        <v>2790881.400756974</v>
      </c>
      <c r="L94" s="43"/>
      <c r="M94" s="6">
        <f t="shared" si="8"/>
        <v>61.338052763889536</v>
      </c>
      <c r="N94" s="36">
        <v>2011</v>
      </c>
      <c r="O94" s="8">
        <v>42730</v>
      </c>
      <c r="P94" s="44">
        <v>78.026</v>
      </c>
      <c r="Q94" s="44"/>
      <c r="R94" s="45">
        <f t="shared" si="10"/>
        <v>-889401.765076461</v>
      </c>
      <c r="S94" s="45"/>
      <c r="T94" s="42">
        <f t="shared" si="11"/>
        <v>-45.5</v>
      </c>
      <c r="U94" s="42"/>
    </row>
    <row r="95" spans="2:21" ht="12.75">
      <c r="B95" s="36">
        <v>87</v>
      </c>
      <c r="C95" s="43">
        <f t="shared" si="9"/>
        <v>92139978.260156</v>
      </c>
      <c r="D95" s="43"/>
      <c r="E95" s="36">
        <v>2011</v>
      </c>
      <c r="F95" s="8">
        <v>42730</v>
      </c>
      <c r="G95" s="36" t="s">
        <v>2</v>
      </c>
      <c r="H95" s="44">
        <v>77.866</v>
      </c>
      <c r="I95" s="44"/>
      <c r="J95" s="36">
        <v>23.5</v>
      </c>
      <c r="K95" s="43">
        <f t="shared" si="7"/>
        <v>2764199.34780468</v>
      </c>
      <c r="L95" s="43"/>
      <c r="M95" s="6">
        <f t="shared" si="8"/>
        <v>117.62550416190128</v>
      </c>
      <c r="N95" s="36">
        <v>2012</v>
      </c>
      <c r="O95" s="8">
        <v>42388</v>
      </c>
      <c r="P95" s="44">
        <v>76.88</v>
      </c>
      <c r="Q95" s="44"/>
      <c r="R95" s="45">
        <f t="shared" si="10"/>
        <v>11597874.710363517</v>
      </c>
      <c r="S95" s="45"/>
      <c r="T95" s="42">
        <f t="shared" si="11"/>
        <v>98.60000000000042</v>
      </c>
      <c r="U95" s="42"/>
    </row>
    <row r="96" spans="2:21" ht="12.75">
      <c r="B96" s="36">
        <v>88</v>
      </c>
      <c r="C96" s="43">
        <f t="shared" si="9"/>
        <v>103737852.97051953</v>
      </c>
      <c r="D96" s="43"/>
      <c r="E96" s="36">
        <v>2012</v>
      </c>
      <c r="F96" s="8">
        <v>42392</v>
      </c>
      <c r="G96" s="36" t="s">
        <v>3</v>
      </c>
      <c r="H96" s="44">
        <v>77.088</v>
      </c>
      <c r="I96" s="44"/>
      <c r="J96" s="36">
        <v>22.3</v>
      </c>
      <c r="K96" s="43">
        <f t="shared" si="7"/>
        <v>3112135.5891155857</v>
      </c>
      <c r="L96" s="43"/>
      <c r="M96" s="6">
        <f t="shared" si="8"/>
        <v>139.55764973612492</v>
      </c>
      <c r="N96" s="36">
        <v>2012</v>
      </c>
      <c r="O96" s="8">
        <v>42395</v>
      </c>
      <c r="P96" s="44">
        <v>77.675</v>
      </c>
      <c r="Q96" s="44"/>
      <c r="R96" s="45">
        <f t="shared" si="10"/>
        <v>8192034.039510578</v>
      </c>
      <c r="S96" s="45"/>
      <c r="T96" s="42">
        <f t="shared" si="11"/>
        <v>58.70000000000033</v>
      </c>
      <c r="U96" s="42"/>
    </row>
    <row r="97" spans="2:21" ht="12.75">
      <c r="B97" s="36">
        <v>89</v>
      </c>
      <c r="C97" s="43">
        <f t="shared" si="9"/>
        <v>111929887.0100301</v>
      </c>
      <c r="D97" s="43"/>
      <c r="E97" s="36">
        <v>2012</v>
      </c>
      <c r="F97" s="8">
        <v>42407</v>
      </c>
      <c r="G97" s="36" t="s">
        <v>3</v>
      </c>
      <c r="H97" s="44">
        <v>76.971</v>
      </c>
      <c r="I97" s="44"/>
      <c r="J97" s="36">
        <v>45.6</v>
      </c>
      <c r="K97" s="43">
        <f t="shared" si="7"/>
        <v>3357896.610300903</v>
      </c>
      <c r="L97" s="43"/>
      <c r="M97" s="6">
        <f t="shared" si="8"/>
        <v>73.63808355923034</v>
      </c>
      <c r="N97" s="36">
        <v>2012</v>
      </c>
      <c r="O97" s="8">
        <v>42448</v>
      </c>
      <c r="P97" s="44">
        <v>83.294</v>
      </c>
      <c r="Q97" s="44"/>
      <c r="R97" s="45">
        <f t="shared" si="10"/>
        <v>46561360.234501295</v>
      </c>
      <c r="S97" s="45"/>
      <c r="T97" s="42">
        <f t="shared" si="11"/>
        <v>632.2999999999993</v>
      </c>
      <c r="U97" s="42"/>
    </row>
    <row r="98" spans="2:21" ht="12.75">
      <c r="B98" s="36">
        <v>90</v>
      </c>
      <c r="C98" s="43">
        <f t="shared" si="9"/>
        <v>158491247.2445314</v>
      </c>
      <c r="D98" s="43"/>
      <c r="E98" s="36">
        <v>2012</v>
      </c>
      <c r="F98" s="8">
        <v>42450</v>
      </c>
      <c r="G98" s="36" t="s">
        <v>2</v>
      </c>
      <c r="H98" s="44">
        <v>83.283</v>
      </c>
      <c r="I98" s="44"/>
      <c r="J98" s="36">
        <v>80.9</v>
      </c>
      <c r="K98" s="43">
        <f t="shared" si="7"/>
        <v>4754737.417335941</v>
      </c>
      <c r="L98" s="43"/>
      <c r="M98" s="6">
        <f t="shared" si="8"/>
        <v>58.77302122788556</v>
      </c>
      <c r="N98" s="36">
        <v>2012</v>
      </c>
      <c r="O98" s="8">
        <v>42475</v>
      </c>
      <c r="P98" s="44">
        <v>80.88</v>
      </c>
      <c r="Q98" s="44"/>
      <c r="R98" s="45">
        <f t="shared" si="10"/>
        <v>14123157.001060935</v>
      </c>
      <c r="S98" s="45"/>
      <c r="T98" s="42">
        <f t="shared" si="11"/>
        <v>240.30000000000058</v>
      </c>
      <c r="U98" s="42"/>
    </row>
    <row r="99" spans="2:21" ht="12.75">
      <c r="B99" s="36">
        <v>91</v>
      </c>
      <c r="C99" s="43">
        <f t="shared" si="9"/>
        <v>172614404.24559233</v>
      </c>
      <c r="D99" s="43"/>
      <c r="E99" s="36">
        <v>2012</v>
      </c>
      <c r="F99" s="8">
        <v>42477</v>
      </c>
      <c r="G99" s="36" t="s">
        <v>3</v>
      </c>
      <c r="H99" s="44">
        <v>80.935</v>
      </c>
      <c r="I99" s="44"/>
      <c r="J99" s="36">
        <v>60.1</v>
      </c>
      <c r="K99" s="43">
        <f t="shared" si="7"/>
        <v>5178432.127367769</v>
      </c>
      <c r="L99" s="43"/>
      <c r="M99" s="6">
        <f t="shared" si="8"/>
        <v>86.16359612924741</v>
      </c>
      <c r="N99" s="36">
        <v>2012</v>
      </c>
      <c r="O99" s="8">
        <v>42483</v>
      </c>
      <c r="P99" s="44">
        <v>81.445</v>
      </c>
      <c r="Q99" s="44"/>
      <c r="R99" s="45">
        <f t="shared" si="10"/>
        <v>4394343.40259154</v>
      </c>
      <c r="S99" s="45"/>
      <c r="T99" s="42">
        <f t="shared" si="11"/>
        <v>50.99999999999909</v>
      </c>
      <c r="U99" s="42"/>
    </row>
    <row r="100" spans="2:21" ht="12.75">
      <c r="B100" s="36">
        <v>92</v>
      </c>
      <c r="C100" s="43">
        <f t="shared" si="9"/>
        <v>177008747.64818385</v>
      </c>
      <c r="D100" s="43"/>
      <c r="E100" s="36">
        <v>2012</v>
      </c>
      <c r="F100" s="8">
        <v>42483</v>
      </c>
      <c r="G100" s="36" t="s">
        <v>2</v>
      </c>
      <c r="H100" s="44">
        <v>80.96</v>
      </c>
      <c r="I100" s="44"/>
      <c r="J100" s="36">
        <v>70.1</v>
      </c>
      <c r="K100" s="43">
        <f t="shared" si="7"/>
        <v>5310262.429445515</v>
      </c>
      <c r="L100" s="43"/>
      <c r="M100" s="6">
        <f t="shared" si="8"/>
        <v>75.75267374387327</v>
      </c>
      <c r="N100" s="36">
        <v>2012</v>
      </c>
      <c r="O100" s="8">
        <v>42485</v>
      </c>
      <c r="P100" s="44">
        <v>81.661</v>
      </c>
      <c r="Q100" s="44"/>
      <c r="R100" s="45">
        <f t="shared" si="10"/>
        <v>-5310262.429445574</v>
      </c>
      <c r="S100" s="45"/>
      <c r="T100" s="42">
        <f t="shared" si="11"/>
        <v>-70.1</v>
      </c>
      <c r="U100" s="42"/>
    </row>
    <row r="101" spans="2:21" ht="12.75">
      <c r="B101" s="36">
        <v>93</v>
      </c>
      <c r="C101" s="43">
        <f t="shared" si="9"/>
        <v>171698485.2187383</v>
      </c>
      <c r="D101" s="43"/>
      <c r="E101" s="36">
        <v>2012</v>
      </c>
      <c r="F101" s="8">
        <v>42486</v>
      </c>
      <c r="G101" s="36" t="s">
        <v>2</v>
      </c>
      <c r="H101" s="44">
        <v>80.653</v>
      </c>
      <c r="I101" s="44"/>
      <c r="J101" s="36">
        <v>76.7</v>
      </c>
      <c r="K101" s="43">
        <f t="shared" si="7"/>
        <v>5150954.556562148</v>
      </c>
      <c r="L101" s="43"/>
      <c r="M101" s="6">
        <f t="shared" si="8"/>
        <v>67.15716501384807</v>
      </c>
      <c r="N101" s="36">
        <v>2012</v>
      </c>
      <c r="O101" s="8">
        <v>42525</v>
      </c>
      <c r="P101" s="44">
        <v>78.135</v>
      </c>
      <c r="Q101" s="44"/>
      <c r="R101" s="45">
        <f t="shared" si="10"/>
        <v>16910174.15048695</v>
      </c>
      <c r="S101" s="45"/>
      <c r="T101" s="42">
        <f t="shared" si="11"/>
        <v>251.80000000000007</v>
      </c>
      <c r="U101" s="42"/>
    </row>
    <row r="102" spans="2:21" ht="12.75">
      <c r="B102" s="36">
        <v>94</v>
      </c>
      <c r="C102" s="43">
        <f t="shared" si="9"/>
        <v>188608659.36922523</v>
      </c>
      <c r="D102" s="43"/>
      <c r="E102" s="36">
        <v>2012</v>
      </c>
      <c r="F102" s="8">
        <v>42541</v>
      </c>
      <c r="G102" s="36" t="s">
        <v>3</v>
      </c>
      <c r="H102" s="44">
        <v>79.71</v>
      </c>
      <c r="I102" s="44"/>
      <c r="J102" s="36">
        <v>91.7</v>
      </c>
      <c r="K102" s="43">
        <f t="shared" si="7"/>
        <v>5658259.781076757</v>
      </c>
      <c r="L102" s="43"/>
      <c r="M102" s="6">
        <f t="shared" si="8"/>
        <v>61.70403250901589</v>
      </c>
      <c r="N102" s="36">
        <v>2012</v>
      </c>
      <c r="O102" s="8">
        <v>42545</v>
      </c>
      <c r="P102" s="44">
        <v>80.359</v>
      </c>
      <c r="Q102" s="44"/>
      <c r="R102" s="45">
        <f t="shared" si="10"/>
        <v>4004591.709835137</v>
      </c>
      <c r="S102" s="45"/>
      <c r="T102" s="42">
        <f t="shared" si="11"/>
        <v>64.90000000000009</v>
      </c>
      <c r="U102" s="42"/>
    </row>
    <row r="103" spans="2:21" ht="12.75">
      <c r="B103" s="36">
        <v>95</v>
      </c>
      <c r="C103" s="43">
        <f t="shared" si="9"/>
        <v>192613251.07906038</v>
      </c>
      <c r="D103" s="43"/>
      <c r="E103" s="36">
        <v>2012</v>
      </c>
      <c r="F103" s="8">
        <v>42546</v>
      </c>
      <c r="G103" s="36" t="s">
        <v>2</v>
      </c>
      <c r="H103" s="44">
        <v>79.428</v>
      </c>
      <c r="I103" s="44"/>
      <c r="J103" s="36">
        <v>119.1</v>
      </c>
      <c r="K103" s="43">
        <f t="shared" si="7"/>
        <v>5778397.532371811</v>
      </c>
      <c r="L103" s="43"/>
      <c r="M103" s="6">
        <f t="shared" si="8"/>
        <v>48.51719170757188</v>
      </c>
      <c r="N103" s="36">
        <v>2012</v>
      </c>
      <c r="O103" s="8">
        <v>42578</v>
      </c>
      <c r="P103" s="44">
        <v>78.315</v>
      </c>
      <c r="Q103" s="44"/>
      <c r="R103" s="45">
        <f t="shared" si="10"/>
        <v>5399963.437052748</v>
      </c>
      <c r="S103" s="45"/>
      <c r="T103" s="42">
        <f t="shared" si="11"/>
        <v>111.29999999999995</v>
      </c>
      <c r="U103" s="42"/>
    </row>
    <row r="104" spans="2:21" ht="12.75">
      <c r="B104" s="36">
        <v>96</v>
      </c>
      <c r="C104" s="43">
        <f t="shared" si="9"/>
        <v>198013214.51611313</v>
      </c>
      <c r="D104" s="43"/>
      <c r="E104" s="36">
        <v>2012</v>
      </c>
      <c r="F104" s="8">
        <v>42581</v>
      </c>
      <c r="G104" s="36" t="s">
        <v>2</v>
      </c>
      <c r="H104" s="44">
        <v>78.107</v>
      </c>
      <c r="I104" s="44"/>
      <c r="J104" s="36">
        <v>43.2</v>
      </c>
      <c r="K104" s="43">
        <f t="shared" si="7"/>
        <v>5940396.435483394</v>
      </c>
      <c r="L104" s="43"/>
      <c r="M104" s="6">
        <f t="shared" si="8"/>
        <v>137.50917674730078</v>
      </c>
      <c r="N104" s="36">
        <v>2012</v>
      </c>
      <c r="O104" s="8">
        <v>42585</v>
      </c>
      <c r="P104" s="44">
        <v>78.246</v>
      </c>
      <c r="Q104" s="44"/>
      <c r="R104" s="45">
        <f t="shared" si="10"/>
        <v>-1911377.556787423</v>
      </c>
      <c r="S104" s="45"/>
      <c r="T104" s="42">
        <f t="shared" si="11"/>
        <v>-43.2</v>
      </c>
      <c r="U104" s="42"/>
    </row>
    <row r="105" spans="2:21" ht="12.75">
      <c r="B105" s="36">
        <v>97</v>
      </c>
      <c r="C105" s="43">
        <f t="shared" si="9"/>
        <v>196101836.9593257</v>
      </c>
      <c r="D105" s="43"/>
      <c r="E105" s="36">
        <v>2012</v>
      </c>
      <c r="F105" s="8">
        <v>42585</v>
      </c>
      <c r="G105" s="36" t="s">
        <v>3</v>
      </c>
      <c r="H105" s="44">
        <v>78.781</v>
      </c>
      <c r="I105" s="44"/>
      <c r="J105" s="36">
        <v>71.3</v>
      </c>
      <c r="K105" s="43">
        <f t="shared" si="7"/>
        <v>5883055.108779771</v>
      </c>
      <c r="L105" s="43"/>
      <c r="M105" s="6">
        <f t="shared" si="8"/>
        <v>82.51129184824363</v>
      </c>
      <c r="N105" s="36">
        <v>2012</v>
      </c>
      <c r="O105" s="8">
        <v>42601</v>
      </c>
      <c r="P105" s="44">
        <v>79.538</v>
      </c>
      <c r="Q105" s="44"/>
      <c r="R105" s="45">
        <f t="shared" si="10"/>
        <v>6246104.792911966</v>
      </c>
      <c r="S105" s="45"/>
      <c r="T105" s="42">
        <f t="shared" si="11"/>
        <v>75.69999999999908</v>
      </c>
      <c r="U105" s="42"/>
    </row>
    <row r="106" spans="2:21" ht="12.75">
      <c r="B106" s="36">
        <v>98</v>
      </c>
      <c r="C106" s="43">
        <f t="shared" si="9"/>
        <v>202347941.75223768</v>
      </c>
      <c r="D106" s="43"/>
      <c r="E106" s="36">
        <v>2012</v>
      </c>
      <c r="F106" s="8">
        <v>42602</v>
      </c>
      <c r="G106" s="36" t="s">
        <v>2</v>
      </c>
      <c r="H106" s="44">
        <v>79.309</v>
      </c>
      <c r="I106" s="44"/>
      <c r="J106" s="36">
        <v>34.7</v>
      </c>
      <c r="K106" s="43">
        <f t="shared" si="7"/>
        <v>6070438.25256713</v>
      </c>
      <c r="L106" s="43"/>
      <c r="M106" s="6">
        <f t="shared" si="8"/>
        <v>174.94058364746772</v>
      </c>
      <c r="N106" s="36">
        <v>2012</v>
      </c>
      <c r="O106" s="8">
        <v>42619</v>
      </c>
      <c r="P106" s="44">
        <v>78.759</v>
      </c>
      <c r="Q106" s="44"/>
      <c r="R106" s="45">
        <f t="shared" si="10"/>
        <v>9621732.100610675</v>
      </c>
      <c r="S106" s="45"/>
      <c r="T106" s="42">
        <f t="shared" si="11"/>
        <v>54.999999999999716</v>
      </c>
      <c r="U106" s="42"/>
    </row>
    <row r="107" spans="2:21" ht="12.75">
      <c r="B107" s="36">
        <v>99</v>
      </c>
      <c r="C107" s="43">
        <f t="shared" si="9"/>
        <v>211969673.85284835</v>
      </c>
      <c r="D107" s="43"/>
      <c r="E107" s="36">
        <v>2012</v>
      </c>
      <c r="F107" s="8">
        <v>42620</v>
      </c>
      <c r="G107" s="36" t="s">
        <v>2</v>
      </c>
      <c r="H107" s="44">
        <v>78.005</v>
      </c>
      <c r="I107" s="44"/>
      <c r="J107" s="36">
        <v>101.4</v>
      </c>
      <c r="K107" s="43">
        <f t="shared" si="7"/>
        <v>6359090.215585451</v>
      </c>
      <c r="L107" s="43"/>
      <c r="M107" s="6">
        <f t="shared" si="8"/>
        <v>62.712921258239156</v>
      </c>
      <c r="N107" s="36">
        <v>2012</v>
      </c>
      <c r="O107" s="8">
        <v>42626</v>
      </c>
      <c r="P107" s="44">
        <v>77.482</v>
      </c>
      <c r="Q107" s="44"/>
      <c r="R107" s="45">
        <f t="shared" si="10"/>
        <v>3279885.7818058836</v>
      </c>
      <c r="S107" s="45"/>
      <c r="T107" s="42">
        <f t="shared" si="11"/>
        <v>52.29999999999961</v>
      </c>
      <c r="U107" s="42"/>
    </row>
    <row r="108" spans="2:21" ht="12.75">
      <c r="B108" s="36">
        <v>100</v>
      </c>
      <c r="C108" s="43">
        <f t="shared" si="9"/>
        <v>215249559.63465422</v>
      </c>
      <c r="D108" s="43"/>
      <c r="E108" s="36">
        <v>2012</v>
      </c>
      <c r="F108" s="8">
        <v>42632</v>
      </c>
      <c r="G108" s="36" t="s">
        <v>2</v>
      </c>
      <c r="H108" s="44">
        <v>78.244</v>
      </c>
      <c r="I108" s="44"/>
      <c r="J108" s="36">
        <v>97</v>
      </c>
      <c r="K108" s="43">
        <f t="shared" si="7"/>
        <v>6457486.789039627</v>
      </c>
      <c r="L108" s="43"/>
      <c r="M108" s="6">
        <f t="shared" si="8"/>
        <v>66.57202875298584</v>
      </c>
      <c r="N108" s="36">
        <v>2012</v>
      </c>
      <c r="O108" s="8">
        <v>42640</v>
      </c>
      <c r="P108" s="44">
        <v>77.781</v>
      </c>
      <c r="Q108" s="44"/>
      <c r="R108" s="45">
        <f t="shared" si="10"/>
        <v>3082284.9312632037</v>
      </c>
      <c r="S108" s="45"/>
      <c r="T108" s="42">
        <f t="shared" si="11"/>
        <v>46.299999999999386</v>
      </c>
      <c r="U108" s="42"/>
    </row>
    <row r="109" spans="2:18" ht="12.7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P11:Q11"/>
    <mergeCell ref="R11:S11"/>
    <mergeCell ref="K11:L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P107:Q107"/>
    <mergeCell ref="R107:S107"/>
    <mergeCell ref="T107:U107"/>
    <mergeCell ref="C106:D106"/>
    <mergeCell ref="H106:I106"/>
    <mergeCell ref="K106:L106"/>
    <mergeCell ref="P106:Q106"/>
    <mergeCell ref="R106:S106"/>
    <mergeCell ref="T106:U106"/>
    <mergeCell ref="T11:U11"/>
    <mergeCell ref="C108:D108"/>
    <mergeCell ref="H108:I108"/>
    <mergeCell ref="K108:L108"/>
    <mergeCell ref="P108:Q108"/>
    <mergeCell ref="R108:S108"/>
    <mergeCell ref="T108:U108"/>
    <mergeCell ref="C107:D107"/>
    <mergeCell ref="H107:I107"/>
    <mergeCell ref="K107:L107"/>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03">
      <selection activeCell="B63" sqref="B63"/>
    </sheetView>
  </sheetViews>
  <sheetFormatPr defaultColWidth="9.00390625" defaultRowHeight="13.5"/>
  <cols>
    <col min="1" max="1" width="7.50390625" style="35" customWidth="1"/>
    <col min="2" max="2" width="8.125" style="0" customWidth="1"/>
  </cols>
  <sheetData>
    <row r="1" ht="18.75">
      <c r="A1" s="40">
        <v>2</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1" spans="1:2" ht="13.5">
      <c r="A61" s="35">
        <v>10.11</v>
      </c>
      <c r="B61" s="41">
        <v>12</v>
      </c>
    </row>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13">
      <selection activeCell="A22" sqref="A22:J29"/>
    </sheetView>
  </sheetViews>
  <sheetFormatPr defaultColWidth="9.00390625" defaultRowHeight="13.5"/>
  <sheetData>
    <row r="1" ht="12.75">
      <c r="A1" t="s">
        <v>0</v>
      </c>
    </row>
    <row r="2" spans="1:10" ht="12.75" customHeight="1">
      <c r="A2" s="78" t="s">
        <v>54</v>
      </c>
      <c r="B2" s="78"/>
      <c r="C2" s="78"/>
      <c r="D2" s="78"/>
      <c r="E2" s="78"/>
      <c r="F2" s="78"/>
      <c r="G2" s="78"/>
      <c r="H2" s="78"/>
      <c r="I2" s="78"/>
      <c r="J2" s="78"/>
    </row>
    <row r="3" spans="1:10" ht="12.75">
      <c r="A3" s="78"/>
      <c r="B3" s="78"/>
      <c r="C3" s="78"/>
      <c r="D3" s="78"/>
      <c r="E3" s="78"/>
      <c r="F3" s="78"/>
      <c r="G3" s="78"/>
      <c r="H3" s="78"/>
      <c r="I3" s="78"/>
      <c r="J3" s="78"/>
    </row>
    <row r="4" spans="1:10" ht="12.75">
      <c r="A4" s="78"/>
      <c r="B4" s="78"/>
      <c r="C4" s="78"/>
      <c r="D4" s="78"/>
      <c r="E4" s="78"/>
      <c r="F4" s="78"/>
      <c r="G4" s="78"/>
      <c r="H4" s="78"/>
      <c r="I4" s="78"/>
      <c r="J4" s="78"/>
    </row>
    <row r="5" spans="1:10" ht="12.75">
      <c r="A5" s="78"/>
      <c r="B5" s="78"/>
      <c r="C5" s="78"/>
      <c r="D5" s="78"/>
      <c r="E5" s="78"/>
      <c r="F5" s="78"/>
      <c r="G5" s="78"/>
      <c r="H5" s="78"/>
      <c r="I5" s="78"/>
      <c r="J5" s="78"/>
    </row>
    <row r="6" spans="1:10" ht="12.75">
      <c r="A6" s="78"/>
      <c r="B6" s="78"/>
      <c r="C6" s="78"/>
      <c r="D6" s="78"/>
      <c r="E6" s="78"/>
      <c r="F6" s="78"/>
      <c r="G6" s="78"/>
      <c r="H6" s="78"/>
      <c r="I6" s="78"/>
      <c r="J6" s="78"/>
    </row>
    <row r="7" spans="1:10" ht="12.75">
      <c r="A7" s="78"/>
      <c r="B7" s="78"/>
      <c r="C7" s="78"/>
      <c r="D7" s="78"/>
      <c r="E7" s="78"/>
      <c r="F7" s="78"/>
      <c r="G7" s="78"/>
      <c r="H7" s="78"/>
      <c r="I7" s="78"/>
      <c r="J7" s="78"/>
    </row>
    <row r="8" spans="1:10" ht="12.75">
      <c r="A8" s="78"/>
      <c r="B8" s="78"/>
      <c r="C8" s="78"/>
      <c r="D8" s="78"/>
      <c r="E8" s="78"/>
      <c r="F8" s="78"/>
      <c r="G8" s="78"/>
      <c r="H8" s="78"/>
      <c r="I8" s="78"/>
      <c r="J8" s="78"/>
    </row>
    <row r="9" spans="1:10" ht="12.75">
      <c r="A9" s="78"/>
      <c r="B9" s="78"/>
      <c r="C9" s="78"/>
      <c r="D9" s="78"/>
      <c r="E9" s="78"/>
      <c r="F9" s="78"/>
      <c r="G9" s="78"/>
      <c r="H9" s="78"/>
      <c r="I9" s="78"/>
      <c r="J9" s="78"/>
    </row>
    <row r="12" spans="1:10" ht="12.75">
      <c r="A12" s="79" t="s">
        <v>53</v>
      </c>
      <c r="B12" s="80"/>
      <c r="C12" s="80"/>
      <c r="D12" s="80"/>
      <c r="E12" s="80"/>
      <c r="F12" s="80"/>
      <c r="G12" s="80"/>
      <c r="H12" s="80"/>
      <c r="I12" s="80"/>
      <c r="J12" s="80"/>
    </row>
    <row r="13" spans="1:10" ht="12.75">
      <c r="A13" s="80"/>
      <c r="B13" s="80"/>
      <c r="C13" s="80"/>
      <c r="D13" s="80"/>
      <c r="E13" s="80"/>
      <c r="F13" s="80"/>
      <c r="G13" s="80"/>
      <c r="H13" s="80"/>
      <c r="I13" s="80"/>
      <c r="J13" s="80"/>
    </row>
    <row r="14" spans="1:10" ht="12.75">
      <c r="A14" s="80"/>
      <c r="B14" s="80"/>
      <c r="C14" s="80"/>
      <c r="D14" s="80"/>
      <c r="E14" s="80"/>
      <c r="F14" s="80"/>
      <c r="G14" s="80"/>
      <c r="H14" s="80"/>
      <c r="I14" s="80"/>
      <c r="J14" s="80"/>
    </row>
    <row r="15" spans="1:10" ht="12.75">
      <c r="A15" s="80"/>
      <c r="B15" s="80"/>
      <c r="C15" s="80"/>
      <c r="D15" s="80"/>
      <c r="E15" s="80"/>
      <c r="F15" s="80"/>
      <c r="G15" s="80"/>
      <c r="H15" s="80"/>
      <c r="I15" s="80"/>
      <c r="J15" s="80"/>
    </row>
    <row r="16" spans="1:10" ht="12.75">
      <c r="A16" s="80"/>
      <c r="B16" s="80"/>
      <c r="C16" s="80"/>
      <c r="D16" s="80"/>
      <c r="E16" s="80"/>
      <c r="F16" s="80"/>
      <c r="G16" s="80"/>
      <c r="H16" s="80"/>
      <c r="I16" s="80"/>
      <c r="J16" s="80"/>
    </row>
    <row r="17" spans="1:10" ht="12.75">
      <c r="A17" s="80"/>
      <c r="B17" s="80"/>
      <c r="C17" s="80"/>
      <c r="D17" s="80"/>
      <c r="E17" s="80"/>
      <c r="F17" s="80"/>
      <c r="G17" s="80"/>
      <c r="H17" s="80"/>
      <c r="I17" s="80"/>
      <c r="J17" s="80"/>
    </row>
    <row r="18" spans="1:10" ht="12.75">
      <c r="A18" s="80"/>
      <c r="B18" s="80"/>
      <c r="C18" s="80"/>
      <c r="D18" s="80"/>
      <c r="E18" s="80"/>
      <c r="F18" s="80"/>
      <c r="G18" s="80"/>
      <c r="H18" s="80"/>
      <c r="I18" s="80"/>
      <c r="J18" s="80"/>
    </row>
    <row r="19" spans="1:10" ht="12.75">
      <c r="A19" s="80"/>
      <c r="B19" s="80"/>
      <c r="C19" s="80"/>
      <c r="D19" s="80"/>
      <c r="E19" s="80"/>
      <c r="F19" s="80"/>
      <c r="G19" s="80"/>
      <c r="H19" s="80"/>
      <c r="I19" s="80"/>
      <c r="J19" s="80"/>
    </row>
    <row r="21" ht="12.75">
      <c r="A21" t="s">
        <v>1</v>
      </c>
    </row>
    <row r="22" spans="1:10" ht="12.75">
      <c r="A22" s="81" t="s">
        <v>55</v>
      </c>
      <c r="B22" s="81"/>
      <c r="C22" s="81"/>
      <c r="D22" s="81"/>
      <c r="E22" s="81"/>
      <c r="F22" s="81"/>
      <c r="G22" s="81"/>
      <c r="H22" s="81"/>
      <c r="I22" s="81"/>
      <c r="J22" s="81"/>
    </row>
    <row r="23" spans="1:10" ht="12.75">
      <c r="A23" s="81"/>
      <c r="B23" s="81"/>
      <c r="C23" s="81"/>
      <c r="D23" s="81"/>
      <c r="E23" s="81"/>
      <c r="F23" s="81"/>
      <c r="G23" s="81"/>
      <c r="H23" s="81"/>
      <c r="I23" s="81"/>
      <c r="J23" s="81"/>
    </row>
    <row r="24" spans="1:10" ht="12.75">
      <c r="A24" s="81"/>
      <c r="B24" s="81"/>
      <c r="C24" s="81"/>
      <c r="D24" s="81"/>
      <c r="E24" s="81"/>
      <c r="F24" s="81"/>
      <c r="G24" s="81"/>
      <c r="H24" s="81"/>
      <c r="I24" s="81"/>
      <c r="J24" s="81"/>
    </row>
    <row r="25" spans="1:10" ht="12.75">
      <c r="A25" s="81"/>
      <c r="B25" s="81"/>
      <c r="C25" s="81"/>
      <c r="D25" s="81"/>
      <c r="E25" s="81"/>
      <c r="F25" s="81"/>
      <c r="G25" s="81"/>
      <c r="H25" s="81"/>
      <c r="I25" s="81"/>
      <c r="J25" s="81"/>
    </row>
    <row r="26" spans="1:10" ht="12.75">
      <c r="A26" s="81"/>
      <c r="B26" s="81"/>
      <c r="C26" s="81"/>
      <c r="D26" s="81"/>
      <c r="E26" s="81"/>
      <c r="F26" s="81"/>
      <c r="G26" s="81"/>
      <c r="H26" s="81"/>
      <c r="I26" s="81"/>
      <c r="J26" s="81"/>
    </row>
    <row r="27" spans="1:10" ht="12.75">
      <c r="A27" s="81"/>
      <c r="B27" s="81"/>
      <c r="C27" s="81"/>
      <c r="D27" s="81"/>
      <c r="E27" s="81"/>
      <c r="F27" s="81"/>
      <c r="G27" s="81"/>
      <c r="H27" s="81"/>
      <c r="I27" s="81"/>
      <c r="J27" s="81"/>
    </row>
    <row r="28" spans="1:10" ht="12.75">
      <c r="A28" s="81"/>
      <c r="B28" s="81"/>
      <c r="C28" s="81"/>
      <c r="D28" s="81"/>
      <c r="E28" s="81"/>
      <c r="F28" s="81"/>
      <c r="G28" s="81"/>
      <c r="H28" s="81"/>
      <c r="I28" s="81"/>
      <c r="J28" s="81"/>
    </row>
    <row r="29" spans="1:10" ht="12.75">
      <c r="A29" s="81"/>
      <c r="B29" s="81"/>
      <c r="C29" s="81"/>
      <c r="D29" s="81"/>
      <c r="E29" s="81"/>
      <c r="F29" s="81"/>
      <c r="G29" s="81"/>
      <c r="H29" s="81"/>
      <c r="I29" s="81"/>
      <c r="J29" s="81"/>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B1">
      <selection activeCell="B7" sqref="B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6.5">
      <c r="B2" s="25" t="s">
        <v>38</v>
      </c>
      <c r="C2" s="27"/>
    </row>
    <row r="4" spans="2:9" ht="16.5">
      <c r="B4" s="30" t="s">
        <v>41</v>
      </c>
      <c r="C4" s="30" t="s">
        <v>39</v>
      </c>
      <c r="D4" s="30" t="s">
        <v>43</v>
      </c>
      <c r="E4" s="31" t="s">
        <v>40</v>
      </c>
      <c r="F4" s="30" t="s">
        <v>44</v>
      </c>
      <c r="G4" s="31" t="s">
        <v>40</v>
      </c>
      <c r="H4" s="30" t="s">
        <v>45</v>
      </c>
      <c r="I4" s="31" t="s">
        <v>40</v>
      </c>
    </row>
    <row r="5" spans="2:9" ht="16.5">
      <c r="B5" s="28" t="s">
        <v>42</v>
      </c>
      <c r="C5" s="29" t="s">
        <v>52</v>
      </c>
      <c r="D5" s="29">
        <v>69</v>
      </c>
      <c r="E5" s="33">
        <v>42585</v>
      </c>
      <c r="F5" s="29">
        <v>69</v>
      </c>
      <c r="G5" s="33">
        <v>42590</v>
      </c>
      <c r="H5" s="29">
        <v>82</v>
      </c>
      <c r="I5" s="33">
        <v>42593</v>
      </c>
    </row>
    <row r="6" spans="2:9" ht="16.5">
      <c r="B6" s="28" t="s">
        <v>42</v>
      </c>
      <c r="C6" s="29" t="s">
        <v>46</v>
      </c>
      <c r="D6" s="29">
        <v>82</v>
      </c>
      <c r="E6" s="33">
        <v>42598</v>
      </c>
      <c r="F6" s="29">
        <v>100</v>
      </c>
      <c r="G6" s="33">
        <v>42604</v>
      </c>
      <c r="H6" s="29">
        <v>74</v>
      </c>
      <c r="I6" s="33">
        <v>42612</v>
      </c>
    </row>
    <row r="7" spans="2:9" ht="16.5">
      <c r="B7" s="28" t="s">
        <v>51</v>
      </c>
      <c r="C7" s="29" t="s">
        <v>50</v>
      </c>
      <c r="D7" s="29">
        <v>100</v>
      </c>
      <c r="E7" s="33">
        <v>42628</v>
      </c>
      <c r="F7" s="29"/>
      <c r="G7" s="34"/>
      <c r="H7" s="29"/>
      <c r="I7" s="34"/>
    </row>
    <row r="8" spans="2:9" ht="16.5">
      <c r="B8" s="28" t="s">
        <v>42</v>
      </c>
      <c r="C8" s="29"/>
      <c r="D8" s="29"/>
      <c r="E8" s="34"/>
      <c r="F8" s="29"/>
      <c r="G8" s="34"/>
      <c r="H8" s="29"/>
      <c r="I8" s="34"/>
    </row>
    <row r="9" spans="2:9" ht="16.5">
      <c r="B9" s="28" t="s">
        <v>42</v>
      </c>
      <c r="C9" s="29"/>
      <c r="D9" s="29"/>
      <c r="E9" s="34"/>
      <c r="F9" s="29"/>
      <c r="G9" s="34"/>
      <c r="H9" s="29"/>
      <c r="I9" s="34"/>
    </row>
    <row r="10" spans="2:9" ht="16.5">
      <c r="B10" s="28" t="s">
        <v>42</v>
      </c>
      <c r="C10" s="29"/>
      <c r="D10" s="29"/>
      <c r="E10" s="34"/>
      <c r="F10" s="29"/>
      <c r="G10" s="34"/>
      <c r="H10" s="29"/>
      <c r="I10" s="34"/>
    </row>
    <row r="11" spans="2:9" ht="16.5">
      <c r="B11" s="28" t="s">
        <v>42</v>
      </c>
      <c r="C11" s="29"/>
      <c r="D11" s="29"/>
      <c r="E11" s="34"/>
      <c r="F11" s="29"/>
      <c r="G11" s="34"/>
      <c r="H11" s="29"/>
      <c r="I11" s="34"/>
    </row>
    <row r="12" spans="2:9" ht="16.5">
      <c r="B12" s="28" t="s">
        <v>42</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2.75">
      <c r="B2" s="71" t="s">
        <v>4</v>
      </c>
      <c r="C2" s="71"/>
      <c r="D2" s="74"/>
      <c r="E2" s="74"/>
      <c r="F2" s="71" t="s">
        <v>5</v>
      </c>
      <c r="G2" s="71"/>
      <c r="H2" s="74" t="s">
        <v>35</v>
      </c>
      <c r="I2" s="74"/>
      <c r="J2" s="71" t="s">
        <v>6</v>
      </c>
      <c r="K2" s="71"/>
      <c r="L2" s="68">
        <f>C9</f>
        <v>1000000</v>
      </c>
      <c r="M2" s="74"/>
      <c r="N2" s="71" t="s">
        <v>7</v>
      </c>
      <c r="O2" s="71"/>
      <c r="P2" s="68" t="e">
        <f>C108+R108</f>
        <v>#VALUE!</v>
      </c>
      <c r="Q2" s="74"/>
      <c r="R2" s="1"/>
      <c r="S2" s="1"/>
      <c r="T2" s="1"/>
    </row>
    <row r="3" spans="2:19" ht="57" customHeight="1">
      <c r="B3" s="71" t="s">
        <v>8</v>
      </c>
      <c r="C3" s="71"/>
      <c r="D3" s="76" t="s">
        <v>37</v>
      </c>
      <c r="E3" s="76"/>
      <c r="F3" s="76"/>
      <c r="G3" s="76"/>
      <c r="H3" s="76"/>
      <c r="I3" s="76"/>
      <c r="J3" s="71" t="s">
        <v>9</v>
      </c>
      <c r="K3" s="71"/>
      <c r="L3" s="76" t="s">
        <v>34</v>
      </c>
      <c r="M3" s="77"/>
      <c r="N3" s="77"/>
      <c r="O3" s="77"/>
      <c r="P3" s="77"/>
      <c r="Q3" s="77"/>
      <c r="R3" s="1"/>
      <c r="S3" s="1"/>
    </row>
    <row r="4" spans="2:20" ht="12.75">
      <c r="B4" s="71" t="s">
        <v>10</v>
      </c>
      <c r="C4" s="71"/>
      <c r="D4" s="69">
        <f>SUM($R$9:$S$993)</f>
        <v>153684.21052631587</v>
      </c>
      <c r="E4" s="69"/>
      <c r="F4" s="71" t="s">
        <v>11</v>
      </c>
      <c r="G4" s="71"/>
      <c r="H4" s="75">
        <f>SUM($T$9:$U$108)</f>
        <v>292.00000000000017</v>
      </c>
      <c r="I4" s="74"/>
      <c r="J4" s="67" t="s">
        <v>12</v>
      </c>
      <c r="K4" s="67"/>
      <c r="L4" s="68">
        <f>MAX($C$9:$D$990)-C9</f>
        <v>153684.21052631596</v>
      </c>
      <c r="M4" s="68"/>
      <c r="N4" s="67" t="s">
        <v>13</v>
      </c>
      <c r="O4" s="67"/>
      <c r="P4" s="69">
        <f>MIN($C$9:$D$990)-C9</f>
        <v>0</v>
      </c>
      <c r="Q4" s="69"/>
      <c r="R4" s="1"/>
      <c r="S4" s="1"/>
      <c r="T4" s="1"/>
    </row>
    <row r="5" spans="2:20" ht="12.75">
      <c r="B5" s="22" t="s">
        <v>14</v>
      </c>
      <c r="C5" s="2">
        <f>COUNTIF($R$9:$R$990,"&gt;0")</f>
        <v>1</v>
      </c>
      <c r="D5" s="21" t="s">
        <v>15</v>
      </c>
      <c r="E5" s="16">
        <f>COUNTIF($R$9:$R$990,"&lt;0")</f>
        <v>0</v>
      </c>
      <c r="F5" s="21" t="s">
        <v>16</v>
      </c>
      <c r="G5" s="2">
        <f>COUNTIF($R$9:$R$990,"=0")</f>
        <v>0</v>
      </c>
      <c r="H5" s="21" t="s">
        <v>17</v>
      </c>
      <c r="I5" s="3">
        <f>C5/SUM(C5,E5,G5)</f>
        <v>1</v>
      </c>
      <c r="J5" s="70" t="s">
        <v>18</v>
      </c>
      <c r="K5" s="71"/>
      <c r="L5" s="72"/>
      <c r="M5" s="73"/>
      <c r="N5" s="18" t="s">
        <v>19</v>
      </c>
      <c r="O5" s="9"/>
      <c r="P5" s="72"/>
      <c r="Q5" s="73"/>
      <c r="R5" s="1"/>
      <c r="S5" s="1"/>
      <c r="T5" s="1"/>
    </row>
    <row r="6" spans="2:20" ht="12.75">
      <c r="B6" s="11"/>
      <c r="C6" s="14"/>
      <c r="D6" s="15"/>
      <c r="E6" s="12"/>
      <c r="F6" s="11"/>
      <c r="G6" s="12"/>
      <c r="H6" s="11"/>
      <c r="I6" s="17"/>
      <c r="J6" s="11"/>
      <c r="K6" s="11"/>
      <c r="L6" s="12"/>
      <c r="M6" s="12"/>
      <c r="N6" s="13"/>
      <c r="O6" s="13"/>
      <c r="P6" s="10"/>
      <c r="Q6" s="7"/>
      <c r="R6" s="1"/>
      <c r="S6" s="1"/>
      <c r="T6" s="1"/>
    </row>
    <row r="7" spans="2:21" ht="12.75">
      <c r="B7" s="54" t="s">
        <v>20</v>
      </c>
      <c r="C7" s="56" t="s">
        <v>21</v>
      </c>
      <c r="D7" s="57"/>
      <c r="E7" s="60" t="s">
        <v>22</v>
      </c>
      <c r="F7" s="61"/>
      <c r="G7" s="61"/>
      <c r="H7" s="61"/>
      <c r="I7" s="49"/>
      <c r="J7" s="62" t="s">
        <v>23</v>
      </c>
      <c r="K7" s="63"/>
      <c r="L7" s="51"/>
      <c r="M7" s="64" t="s">
        <v>24</v>
      </c>
      <c r="N7" s="65" t="s">
        <v>25</v>
      </c>
      <c r="O7" s="66"/>
      <c r="P7" s="66"/>
      <c r="Q7" s="53"/>
      <c r="R7" s="47" t="s">
        <v>26</v>
      </c>
      <c r="S7" s="47"/>
      <c r="T7" s="47"/>
      <c r="U7" s="47"/>
    </row>
    <row r="8" spans="2:21" ht="12.75">
      <c r="B8" s="55"/>
      <c r="C8" s="58"/>
      <c r="D8" s="59"/>
      <c r="E8" s="19" t="s">
        <v>27</v>
      </c>
      <c r="F8" s="19" t="s">
        <v>28</v>
      </c>
      <c r="G8" s="19" t="s">
        <v>29</v>
      </c>
      <c r="H8" s="48" t="s">
        <v>30</v>
      </c>
      <c r="I8" s="49"/>
      <c r="J8" s="4" t="s">
        <v>31</v>
      </c>
      <c r="K8" s="50" t="s">
        <v>32</v>
      </c>
      <c r="L8" s="51"/>
      <c r="M8" s="64"/>
      <c r="N8" s="5" t="s">
        <v>27</v>
      </c>
      <c r="O8" s="5" t="s">
        <v>28</v>
      </c>
      <c r="P8" s="52" t="s">
        <v>30</v>
      </c>
      <c r="Q8" s="53"/>
      <c r="R8" s="47" t="s">
        <v>33</v>
      </c>
      <c r="S8" s="47"/>
      <c r="T8" s="47" t="s">
        <v>31</v>
      </c>
      <c r="U8" s="47"/>
    </row>
    <row r="9" spans="2:21" ht="12.75">
      <c r="B9" s="20">
        <v>1</v>
      </c>
      <c r="C9" s="43">
        <v>1000000</v>
      </c>
      <c r="D9" s="43"/>
      <c r="E9" s="20">
        <v>2001</v>
      </c>
      <c r="F9" s="8">
        <v>42111</v>
      </c>
      <c r="G9" s="20" t="s">
        <v>3</v>
      </c>
      <c r="H9" s="44">
        <v>105.33</v>
      </c>
      <c r="I9" s="44"/>
      <c r="J9" s="20">
        <v>57</v>
      </c>
      <c r="K9" s="43">
        <f aca="true" t="shared" si="0" ref="K9:K72">IF(F9="","",C9*0.03)</f>
        <v>30000</v>
      </c>
      <c r="L9" s="43"/>
      <c r="M9" s="6">
        <f>IF(J9="","",(K9/J9)/1000)</f>
        <v>0.5263157894736842</v>
      </c>
      <c r="N9" s="20">
        <v>2001</v>
      </c>
      <c r="O9" s="8">
        <v>42111</v>
      </c>
      <c r="P9" s="44">
        <v>108.25</v>
      </c>
      <c r="Q9" s="44"/>
      <c r="R9" s="45">
        <f>IF(O9="","",(IF(G9="売",H9-P9,P9-H9))*M9*100000)</f>
        <v>153684.21052631587</v>
      </c>
      <c r="S9" s="45"/>
      <c r="T9" s="42">
        <f>IF(O9="","",IF(R9&lt;0,J9*(-1),IF(G9="買",(P9-H9)*100,(H9-P9)*100)))</f>
        <v>292.00000000000017</v>
      </c>
      <c r="U9" s="42"/>
    </row>
    <row r="10" spans="2:21" ht="12.75">
      <c r="B10" s="20">
        <v>2</v>
      </c>
      <c r="C10" s="43">
        <f aca="true" t="shared" si="1" ref="C10:C73">IF(R9="","",C9+R9)</f>
        <v>1153684.210526316</v>
      </c>
      <c r="D10" s="43"/>
      <c r="E10" s="20"/>
      <c r="F10" s="8"/>
      <c r="G10" s="20" t="s">
        <v>3</v>
      </c>
      <c r="H10" s="44"/>
      <c r="I10" s="44"/>
      <c r="J10" s="20"/>
      <c r="K10" s="43">
        <f t="shared" si="0"/>
      </c>
      <c r="L10" s="43"/>
      <c r="M10" s="6">
        <f aca="true" t="shared" si="2" ref="M10:M73">IF(J10="","",(K10/J10)/1000)</f>
      </c>
      <c r="N10" s="20"/>
      <c r="O10" s="8"/>
      <c r="P10" s="44"/>
      <c r="Q10" s="44"/>
      <c r="R10" s="45">
        <f aca="true" t="shared" si="3" ref="R10:R73">IF(O10="","",(IF(G10="売",H10-P10,P10-H10))*M10*100000)</f>
      </c>
      <c r="S10" s="45"/>
      <c r="T10" s="42">
        <f aca="true" t="shared" si="4" ref="T10:T73">IF(O10="","",IF(R10&lt;0,J10*(-1),IF(G10="買",(P10-H10)*100,(H10-P10)*100)))</f>
      </c>
      <c r="U10" s="42"/>
    </row>
    <row r="11" spans="2:21" ht="12.75">
      <c r="B11" s="20">
        <v>3</v>
      </c>
      <c r="C11" s="43">
        <f t="shared" si="1"/>
      </c>
      <c r="D11" s="43"/>
      <c r="E11" s="20"/>
      <c r="F11" s="8"/>
      <c r="G11" s="20" t="s">
        <v>3</v>
      </c>
      <c r="H11" s="44"/>
      <c r="I11" s="44"/>
      <c r="J11" s="20"/>
      <c r="K11" s="43">
        <f t="shared" si="0"/>
      </c>
      <c r="L11" s="43"/>
      <c r="M11" s="6">
        <f t="shared" si="2"/>
      </c>
      <c r="N11" s="20"/>
      <c r="O11" s="8"/>
      <c r="P11" s="44"/>
      <c r="Q11" s="44"/>
      <c r="R11" s="45">
        <f t="shared" si="3"/>
      </c>
      <c r="S11" s="45"/>
      <c r="T11" s="42">
        <f t="shared" si="4"/>
      </c>
      <c r="U11" s="42"/>
    </row>
    <row r="12" spans="2:21" ht="12.75">
      <c r="B12" s="20">
        <v>4</v>
      </c>
      <c r="C12" s="43">
        <f t="shared" si="1"/>
      </c>
      <c r="D12" s="43"/>
      <c r="E12" s="20"/>
      <c r="F12" s="8"/>
      <c r="G12" s="20" t="s">
        <v>2</v>
      </c>
      <c r="H12" s="44"/>
      <c r="I12" s="44"/>
      <c r="J12" s="20"/>
      <c r="K12" s="43">
        <f t="shared" si="0"/>
      </c>
      <c r="L12" s="43"/>
      <c r="M12" s="6">
        <f t="shared" si="2"/>
      </c>
      <c r="N12" s="20"/>
      <c r="O12" s="8"/>
      <c r="P12" s="44"/>
      <c r="Q12" s="44"/>
      <c r="R12" s="45">
        <f t="shared" si="3"/>
      </c>
      <c r="S12" s="45"/>
      <c r="T12" s="42">
        <f t="shared" si="4"/>
      </c>
      <c r="U12" s="42"/>
    </row>
    <row r="13" spans="2:21" ht="12.75">
      <c r="B13" s="20">
        <v>5</v>
      </c>
      <c r="C13" s="43">
        <f t="shared" si="1"/>
      </c>
      <c r="D13" s="43"/>
      <c r="E13" s="20"/>
      <c r="F13" s="8"/>
      <c r="G13" s="20" t="s">
        <v>2</v>
      </c>
      <c r="H13" s="44"/>
      <c r="I13" s="44"/>
      <c r="J13" s="20"/>
      <c r="K13" s="43">
        <f t="shared" si="0"/>
      </c>
      <c r="L13" s="43"/>
      <c r="M13" s="6">
        <f t="shared" si="2"/>
      </c>
      <c r="N13" s="20"/>
      <c r="O13" s="8"/>
      <c r="P13" s="44"/>
      <c r="Q13" s="44"/>
      <c r="R13" s="45">
        <f t="shared" si="3"/>
      </c>
      <c r="S13" s="45"/>
      <c r="T13" s="42">
        <f t="shared" si="4"/>
      </c>
      <c r="U13" s="42"/>
    </row>
    <row r="14" spans="2:21" ht="12.75">
      <c r="B14" s="20">
        <v>6</v>
      </c>
      <c r="C14" s="43">
        <f t="shared" si="1"/>
      </c>
      <c r="D14" s="43"/>
      <c r="E14" s="20"/>
      <c r="F14" s="8"/>
      <c r="G14" s="20" t="s">
        <v>3</v>
      </c>
      <c r="H14" s="44"/>
      <c r="I14" s="44"/>
      <c r="J14" s="20"/>
      <c r="K14" s="43">
        <f t="shared" si="0"/>
      </c>
      <c r="L14" s="43"/>
      <c r="M14" s="6">
        <f t="shared" si="2"/>
      </c>
      <c r="N14" s="20"/>
      <c r="O14" s="8"/>
      <c r="P14" s="44"/>
      <c r="Q14" s="44"/>
      <c r="R14" s="45">
        <f t="shared" si="3"/>
      </c>
      <c r="S14" s="45"/>
      <c r="T14" s="42">
        <f t="shared" si="4"/>
      </c>
      <c r="U14" s="42"/>
    </row>
    <row r="15" spans="2:21" ht="12.75">
      <c r="B15" s="20">
        <v>7</v>
      </c>
      <c r="C15" s="43">
        <f t="shared" si="1"/>
      </c>
      <c r="D15" s="43"/>
      <c r="E15" s="20"/>
      <c r="F15" s="8"/>
      <c r="G15" s="20" t="s">
        <v>3</v>
      </c>
      <c r="H15" s="44"/>
      <c r="I15" s="44"/>
      <c r="J15" s="20"/>
      <c r="K15" s="43">
        <f t="shared" si="0"/>
      </c>
      <c r="L15" s="43"/>
      <c r="M15" s="6">
        <f t="shared" si="2"/>
      </c>
      <c r="N15" s="20"/>
      <c r="O15" s="8"/>
      <c r="P15" s="44"/>
      <c r="Q15" s="44"/>
      <c r="R15" s="45">
        <f t="shared" si="3"/>
      </c>
      <c r="S15" s="45"/>
      <c r="T15" s="42">
        <f t="shared" si="4"/>
      </c>
      <c r="U15" s="42"/>
    </row>
    <row r="16" spans="2:21" ht="12.75">
      <c r="B16" s="20">
        <v>8</v>
      </c>
      <c r="C16" s="43">
        <f t="shared" si="1"/>
      </c>
      <c r="D16" s="43"/>
      <c r="E16" s="20"/>
      <c r="F16" s="8"/>
      <c r="G16" s="20" t="s">
        <v>3</v>
      </c>
      <c r="H16" s="44"/>
      <c r="I16" s="44"/>
      <c r="J16" s="20"/>
      <c r="K16" s="43">
        <f t="shared" si="0"/>
      </c>
      <c r="L16" s="43"/>
      <c r="M16" s="6">
        <f t="shared" si="2"/>
      </c>
      <c r="N16" s="20"/>
      <c r="O16" s="8"/>
      <c r="P16" s="44"/>
      <c r="Q16" s="44"/>
      <c r="R16" s="45">
        <f t="shared" si="3"/>
      </c>
      <c r="S16" s="45"/>
      <c r="T16" s="42">
        <f t="shared" si="4"/>
      </c>
      <c r="U16" s="42"/>
    </row>
    <row r="17" spans="2:21" ht="12.75">
      <c r="B17" s="20">
        <v>9</v>
      </c>
      <c r="C17" s="43">
        <f t="shared" si="1"/>
      </c>
      <c r="D17" s="43"/>
      <c r="E17" s="20"/>
      <c r="F17" s="8"/>
      <c r="G17" s="20" t="s">
        <v>3</v>
      </c>
      <c r="H17" s="44"/>
      <c r="I17" s="44"/>
      <c r="J17" s="20"/>
      <c r="K17" s="43">
        <f t="shared" si="0"/>
      </c>
      <c r="L17" s="43"/>
      <c r="M17" s="6">
        <f t="shared" si="2"/>
      </c>
      <c r="N17" s="20"/>
      <c r="O17" s="8"/>
      <c r="P17" s="44"/>
      <c r="Q17" s="44"/>
      <c r="R17" s="45">
        <f t="shared" si="3"/>
      </c>
      <c r="S17" s="45"/>
      <c r="T17" s="42">
        <f t="shared" si="4"/>
      </c>
      <c r="U17" s="42"/>
    </row>
    <row r="18" spans="2:21" ht="12.75">
      <c r="B18" s="20">
        <v>10</v>
      </c>
      <c r="C18" s="43">
        <f t="shared" si="1"/>
      </c>
      <c r="D18" s="43"/>
      <c r="E18" s="20"/>
      <c r="F18" s="8"/>
      <c r="G18" s="20" t="s">
        <v>3</v>
      </c>
      <c r="H18" s="44"/>
      <c r="I18" s="44"/>
      <c r="J18" s="20"/>
      <c r="K18" s="43">
        <f t="shared" si="0"/>
      </c>
      <c r="L18" s="43"/>
      <c r="M18" s="6">
        <f t="shared" si="2"/>
      </c>
      <c r="N18" s="20"/>
      <c r="O18" s="8"/>
      <c r="P18" s="44"/>
      <c r="Q18" s="44"/>
      <c r="R18" s="45">
        <f t="shared" si="3"/>
      </c>
      <c r="S18" s="45"/>
      <c r="T18" s="42">
        <f t="shared" si="4"/>
      </c>
      <c r="U18" s="42"/>
    </row>
    <row r="19" spans="2:21" ht="12.75">
      <c r="B19" s="20">
        <v>11</v>
      </c>
      <c r="C19" s="43">
        <f t="shared" si="1"/>
      </c>
      <c r="D19" s="43"/>
      <c r="E19" s="20"/>
      <c r="F19" s="8"/>
      <c r="G19" s="20" t="s">
        <v>3</v>
      </c>
      <c r="H19" s="44"/>
      <c r="I19" s="44"/>
      <c r="J19" s="20"/>
      <c r="K19" s="43">
        <f t="shared" si="0"/>
      </c>
      <c r="L19" s="43"/>
      <c r="M19" s="6">
        <f t="shared" si="2"/>
      </c>
      <c r="N19" s="20"/>
      <c r="O19" s="8"/>
      <c r="P19" s="44"/>
      <c r="Q19" s="44"/>
      <c r="R19" s="45">
        <f t="shared" si="3"/>
      </c>
      <c r="S19" s="45"/>
      <c r="T19" s="42">
        <f t="shared" si="4"/>
      </c>
      <c r="U19" s="42"/>
    </row>
    <row r="20" spans="2:21" ht="12.75">
      <c r="B20" s="20">
        <v>12</v>
      </c>
      <c r="C20" s="43">
        <f t="shared" si="1"/>
      </c>
      <c r="D20" s="43"/>
      <c r="E20" s="20"/>
      <c r="F20" s="8"/>
      <c r="G20" s="20" t="s">
        <v>3</v>
      </c>
      <c r="H20" s="44"/>
      <c r="I20" s="44"/>
      <c r="J20" s="20"/>
      <c r="K20" s="43">
        <f t="shared" si="0"/>
      </c>
      <c r="L20" s="43"/>
      <c r="M20" s="6">
        <f t="shared" si="2"/>
      </c>
      <c r="N20" s="20"/>
      <c r="O20" s="8"/>
      <c r="P20" s="44"/>
      <c r="Q20" s="44"/>
      <c r="R20" s="45">
        <f t="shared" si="3"/>
      </c>
      <c r="S20" s="45"/>
      <c r="T20" s="42">
        <f t="shared" si="4"/>
      </c>
      <c r="U20" s="42"/>
    </row>
    <row r="21" spans="2:21" ht="12.75">
      <c r="B21" s="20">
        <v>13</v>
      </c>
      <c r="C21" s="43">
        <f t="shared" si="1"/>
      </c>
      <c r="D21" s="43"/>
      <c r="E21" s="20"/>
      <c r="F21" s="8"/>
      <c r="G21" s="20" t="s">
        <v>3</v>
      </c>
      <c r="H21" s="44"/>
      <c r="I21" s="44"/>
      <c r="J21" s="20"/>
      <c r="K21" s="43">
        <f t="shared" si="0"/>
      </c>
      <c r="L21" s="43"/>
      <c r="M21" s="6">
        <f t="shared" si="2"/>
      </c>
      <c r="N21" s="20"/>
      <c r="O21" s="8"/>
      <c r="P21" s="44"/>
      <c r="Q21" s="44"/>
      <c r="R21" s="45">
        <f t="shared" si="3"/>
      </c>
      <c r="S21" s="45"/>
      <c r="T21" s="42">
        <f t="shared" si="4"/>
      </c>
      <c r="U21" s="42"/>
    </row>
    <row r="22" spans="2:21" ht="12.75">
      <c r="B22" s="20">
        <v>14</v>
      </c>
      <c r="C22" s="43">
        <f t="shared" si="1"/>
      </c>
      <c r="D22" s="43"/>
      <c r="E22" s="20"/>
      <c r="F22" s="8"/>
      <c r="G22" s="20" t="s">
        <v>2</v>
      </c>
      <c r="H22" s="44"/>
      <c r="I22" s="44"/>
      <c r="J22" s="20"/>
      <c r="K22" s="43">
        <f t="shared" si="0"/>
      </c>
      <c r="L22" s="43"/>
      <c r="M22" s="6">
        <f t="shared" si="2"/>
      </c>
      <c r="N22" s="20"/>
      <c r="O22" s="8"/>
      <c r="P22" s="44"/>
      <c r="Q22" s="44"/>
      <c r="R22" s="45">
        <f t="shared" si="3"/>
      </c>
      <c r="S22" s="45"/>
      <c r="T22" s="42">
        <f t="shared" si="4"/>
      </c>
      <c r="U22" s="42"/>
    </row>
    <row r="23" spans="2:21" ht="12.75">
      <c r="B23" s="20">
        <v>15</v>
      </c>
      <c r="C23" s="43">
        <f t="shared" si="1"/>
      </c>
      <c r="D23" s="43"/>
      <c r="E23" s="20"/>
      <c r="F23" s="8"/>
      <c r="G23" s="20" t="s">
        <v>3</v>
      </c>
      <c r="H23" s="44"/>
      <c r="I23" s="44"/>
      <c r="J23" s="20"/>
      <c r="K23" s="43">
        <f t="shared" si="0"/>
      </c>
      <c r="L23" s="43"/>
      <c r="M23" s="6">
        <f t="shared" si="2"/>
      </c>
      <c r="N23" s="20"/>
      <c r="O23" s="8"/>
      <c r="P23" s="44"/>
      <c r="Q23" s="44"/>
      <c r="R23" s="45">
        <f t="shared" si="3"/>
      </c>
      <c r="S23" s="45"/>
      <c r="T23" s="42">
        <f t="shared" si="4"/>
      </c>
      <c r="U23" s="42"/>
    </row>
    <row r="24" spans="2:21" ht="12.75">
      <c r="B24" s="20">
        <v>16</v>
      </c>
      <c r="C24" s="43">
        <f t="shared" si="1"/>
      </c>
      <c r="D24" s="43"/>
      <c r="E24" s="20"/>
      <c r="F24" s="8"/>
      <c r="G24" s="20" t="s">
        <v>3</v>
      </c>
      <c r="H24" s="44"/>
      <c r="I24" s="44"/>
      <c r="J24" s="20"/>
      <c r="K24" s="43">
        <f t="shared" si="0"/>
      </c>
      <c r="L24" s="43"/>
      <c r="M24" s="6">
        <f t="shared" si="2"/>
      </c>
      <c r="N24" s="20"/>
      <c r="O24" s="8"/>
      <c r="P24" s="44"/>
      <c r="Q24" s="44"/>
      <c r="R24" s="45">
        <f t="shared" si="3"/>
      </c>
      <c r="S24" s="45"/>
      <c r="T24" s="42">
        <f t="shared" si="4"/>
      </c>
      <c r="U24" s="42"/>
    </row>
    <row r="25" spans="2:21" ht="12.75">
      <c r="B25" s="20">
        <v>17</v>
      </c>
      <c r="C25" s="43">
        <f t="shared" si="1"/>
      </c>
      <c r="D25" s="43"/>
      <c r="E25" s="20"/>
      <c r="F25" s="8"/>
      <c r="G25" s="20" t="s">
        <v>3</v>
      </c>
      <c r="H25" s="44"/>
      <c r="I25" s="44"/>
      <c r="J25" s="20"/>
      <c r="K25" s="43">
        <f t="shared" si="0"/>
      </c>
      <c r="L25" s="43"/>
      <c r="M25" s="6">
        <f t="shared" si="2"/>
      </c>
      <c r="N25" s="20"/>
      <c r="O25" s="8"/>
      <c r="P25" s="44"/>
      <c r="Q25" s="44"/>
      <c r="R25" s="45">
        <f t="shared" si="3"/>
      </c>
      <c r="S25" s="45"/>
      <c r="T25" s="42">
        <f t="shared" si="4"/>
      </c>
      <c r="U25" s="42"/>
    </row>
    <row r="26" spans="2:21" ht="12.75">
      <c r="B26" s="20">
        <v>18</v>
      </c>
      <c r="C26" s="43">
        <f t="shared" si="1"/>
      </c>
      <c r="D26" s="43"/>
      <c r="E26" s="20"/>
      <c r="F26" s="8"/>
      <c r="G26" s="20" t="s">
        <v>3</v>
      </c>
      <c r="H26" s="44"/>
      <c r="I26" s="44"/>
      <c r="J26" s="20"/>
      <c r="K26" s="43">
        <f t="shared" si="0"/>
      </c>
      <c r="L26" s="43"/>
      <c r="M26" s="6">
        <f t="shared" si="2"/>
      </c>
      <c r="N26" s="20"/>
      <c r="O26" s="8"/>
      <c r="P26" s="44"/>
      <c r="Q26" s="44"/>
      <c r="R26" s="45">
        <f t="shared" si="3"/>
      </c>
      <c r="S26" s="45"/>
      <c r="T26" s="42">
        <f t="shared" si="4"/>
      </c>
      <c r="U26" s="42"/>
    </row>
    <row r="27" spans="2:21" ht="12.75">
      <c r="B27" s="20">
        <v>19</v>
      </c>
      <c r="C27" s="43">
        <f t="shared" si="1"/>
      </c>
      <c r="D27" s="43"/>
      <c r="E27" s="20"/>
      <c r="F27" s="8"/>
      <c r="G27" s="20" t="s">
        <v>2</v>
      </c>
      <c r="H27" s="44"/>
      <c r="I27" s="44"/>
      <c r="J27" s="20"/>
      <c r="K27" s="43">
        <f t="shared" si="0"/>
      </c>
      <c r="L27" s="43"/>
      <c r="M27" s="6">
        <f t="shared" si="2"/>
      </c>
      <c r="N27" s="20"/>
      <c r="O27" s="8"/>
      <c r="P27" s="44"/>
      <c r="Q27" s="44"/>
      <c r="R27" s="45">
        <f t="shared" si="3"/>
      </c>
      <c r="S27" s="45"/>
      <c r="T27" s="42">
        <f t="shared" si="4"/>
      </c>
      <c r="U27" s="42"/>
    </row>
    <row r="28" spans="2:21" ht="12.75">
      <c r="B28" s="20">
        <v>20</v>
      </c>
      <c r="C28" s="43">
        <f t="shared" si="1"/>
      </c>
      <c r="D28" s="43"/>
      <c r="E28" s="20"/>
      <c r="F28" s="8"/>
      <c r="G28" s="20" t="s">
        <v>3</v>
      </c>
      <c r="H28" s="44"/>
      <c r="I28" s="44"/>
      <c r="J28" s="20"/>
      <c r="K28" s="43">
        <f t="shared" si="0"/>
      </c>
      <c r="L28" s="43"/>
      <c r="M28" s="6">
        <f t="shared" si="2"/>
      </c>
      <c r="N28" s="20"/>
      <c r="O28" s="8"/>
      <c r="P28" s="44"/>
      <c r="Q28" s="44"/>
      <c r="R28" s="45">
        <f t="shared" si="3"/>
      </c>
      <c r="S28" s="45"/>
      <c r="T28" s="42">
        <f t="shared" si="4"/>
      </c>
      <c r="U28" s="42"/>
    </row>
    <row r="29" spans="2:21" ht="12.75">
      <c r="B29" s="20">
        <v>21</v>
      </c>
      <c r="C29" s="43">
        <f t="shared" si="1"/>
      </c>
      <c r="D29" s="43"/>
      <c r="E29" s="20"/>
      <c r="F29" s="8"/>
      <c r="G29" s="20" t="s">
        <v>2</v>
      </c>
      <c r="H29" s="44"/>
      <c r="I29" s="44"/>
      <c r="J29" s="20"/>
      <c r="K29" s="43">
        <f t="shared" si="0"/>
      </c>
      <c r="L29" s="43"/>
      <c r="M29" s="6">
        <f t="shared" si="2"/>
      </c>
      <c r="N29" s="20"/>
      <c r="O29" s="8"/>
      <c r="P29" s="44"/>
      <c r="Q29" s="44"/>
      <c r="R29" s="45">
        <f t="shared" si="3"/>
      </c>
      <c r="S29" s="45"/>
      <c r="T29" s="42">
        <f t="shared" si="4"/>
      </c>
      <c r="U29" s="42"/>
    </row>
    <row r="30" spans="2:21" ht="12.75">
      <c r="B30" s="20">
        <v>22</v>
      </c>
      <c r="C30" s="43">
        <f t="shared" si="1"/>
      </c>
      <c r="D30" s="43"/>
      <c r="E30" s="20"/>
      <c r="F30" s="8"/>
      <c r="G30" s="20" t="s">
        <v>2</v>
      </c>
      <c r="H30" s="44"/>
      <c r="I30" s="44"/>
      <c r="J30" s="20"/>
      <c r="K30" s="43">
        <f t="shared" si="0"/>
      </c>
      <c r="L30" s="43"/>
      <c r="M30" s="6">
        <f t="shared" si="2"/>
      </c>
      <c r="N30" s="20"/>
      <c r="O30" s="8"/>
      <c r="P30" s="44"/>
      <c r="Q30" s="44"/>
      <c r="R30" s="45">
        <f t="shared" si="3"/>
      </c>
      <c r="S30" s="45"/>
      <c r="T30" s="42">
        <f t="shared" si="4"/>
      </c>
      <c r="U30" s="42"/>
    </row>
    <row r="31" spans="2:21" ht="12.75">
      <c r="B31" s="20">
        <v>23</v>
      </c>
      <c r="C31" s="43">
        <f t="shared" si="1"/>
      </c>
      <c r="D31" s="43"/>
      <c r="E31" s="20"/>
      <c r="F31" s="8"/>
      <c r="G31" s="20" t="s">
        <v>2</v>
      </c>
      <c r="H31" s="44"/>
      <c r="I31" s="44"/>
      <c r="J31" s="20"/>
      <c r="K31" s="43">
        <f t="shared" si="0"/>
      </c>
      <c r="L31" s="43"/>
      <c r="M31" s="6">
        <f t="shared" si="2"/>
      </c>
      <c r="N31" s="20"/>
      <c r="O31" s="8"/>
      <c r="P31" s="44"/>
      <c r="Q31" s="44"/>
      <c r="R31" s="45">
        <f t="shared" si="3"/>
      </c>
      <c r="S31" s="45"/>
      <c r="T31" s="42">
        <f t="shared" si="4"/>
      </c>
      <c r="U31" s="42"/>
    </row>
    <row r="32" spans="2:21" ht="12.75">
      <c r="B32" s="20">
        <v>24</v>
      </c>
      <c r="C32" s="43">
        <f t="shared" si="1"/>
      </c>
      <c r="D32" s="43"/>
      <c r="E32" s="20"/>
      <c r="F32" s="8"/>
      <c r="G32" s="20" t="s">
        <v>2</v>
      </c>
      <c r="H32" s="44"/>
      <c r="I32" s="44"/>
      <c r="J32" s="20"/>
      <c r="K32" s="43">
        <f t="shared" si="0"/>
      </c>
      <c r="L32" s="43"/>
      <c r="M32" s="6">
        <f t="shared" si="2"/>
      </c>
      <c r="N32" s="20"/>
      <c r="O32" s="8"/>
      <c r="P32" s="44"/>
      <c r="Q32" s="44"/>
      <c r="R32" s="45">
        <f t="shared" si="3"/>
      </c>
      <c r="S32" s="45"/>
      <c r="T32" s="42">
        <f t="shared" si="4"/>
      </c>
      <c r="U32" s="42"/>
    </row>
    <row r="33" spans="2:21" ht="12.75">
      <c r="B33" s="20">
        <v>25</v>
      </c>
      <c r="C33" s="43">
        <f t="shared" si="1"/>
      </c>
      <c r="D33" s="43"/>
      <c r="E33" s="20"/>
      <c r="F33" s="8"/>
      <c r="G33" s="20" t="s">
        <v>3</v>
      </c>
      <c r="H33" s="44"/>
      <c r="I33" s="44"/>
      <c r="J33" s="20"/>
      <c r="K33" s="43">
        <f t="shared" si="0"/>
      </c>
      <c r="L33" s="43"/>
      <c r="M33" s="6">
        <f t="shared" si="2"/>
      </c>
      <c r="N33" s="20"/>
      <c r="O33" s="8"/>
      <c r="P33" s="44"/>
      <c r="Q33" s="44"/>
      <c r="R33" s="45">
        <f t="shared" si="3"/>
      </c>
      <c r="S33" s="45"/>
      <c r="T33" s="42">
        <f t="shared" si="4"/>
      </c>
      <c r="U33" s="42"/>
    </row>
    <row r="34" spans="2:21" ht="12.75">
      <c r="B34" s="20">
        <v>26</v>
      </c>
      <c r="C34" s="43">
        <f t="shared" si="1"/>
      </c>
      <c r="D34" s="43"/>
      <c r="E34" s="20"/>
      <c r="F34" s="8"/>
      <c r="G34" s="20" t="s">
        <v>2</v>
      </c>
      <c r="H34" s="44"/>
      <c r="I34" s="44"/>
      <c r="J34" s="20"/>
      <c r="K34" s="43">
        <f t="shared" si="0"/>
      </c>
      <c r="L34" s="43"/>
      <c r="M34" s="6">
        <f t="shared" si="2"/>
      </c>
      <c r="N34" s="20"/>
      <c r="O34" s="8"/>
      <c r="P34" s="44"/>
      <c r="Q34" s="44"/>
      <c r="R34" s="45">
        <f t="shared" si="3"/>
      </c>
      <c r="S34" s="45"/>
      <c r="T34" s="42">
        <f t="shared" si="4"/>
      </c>
      <c r="U34" s="42"/>
    </row>
    <row r="35" spans="2:21" ht="12.75">
      <c r="B35" s="20">
        <v>27</v>
      </c>
      <c r="C35" s="43">
        <f t="shared" si="1"/>
      </c>
      <c r="D35" s="43"/>
      <c r="E35" s="20"/>
      <c r="F35" s="8"/>
      <c r="G35" s="20" t="s">
        <v>2</v>
      </c>
      <c r="H35" s="44"/>
      <c r="I35" s="44"/>
      <c r="J35" s="20"/>
      <c r="K35" s="43">
        <f t="shared" si="0"/>
      </c>
      <c r="L35" s="43"/>
      <c r="M35" s="6">
        <f t="shared" si="2"/>
      </c>
      <c r="N35" s="20"/>
      <c r="O35" s="8"/>
      <c r="P35" s="44"/>
      <c r="Q35" s="44"/>
      <c r="R35" s="45">
        <f t="shared" si="3"/>
      </c>
      <c r="S35" s="45"/>
      <c r="T35" s="42">
        <f t="shared" si="4"/>
      </c>
      <c r="U35" s="42"/>
    </row>
    <row r="36" spans="2:21" ht="12.75">
      <c r="B36" s="20">
        <v>28</v>
      </c>
      <c r="C36" s="43">
        <f t="shared" si="1"/>
      </c>
      <c r="D36" s="43"/>
      <c r="E36" s="20"/>
      <c r="F36" s="8"/>
      <c r="G36" s="20" t="s">
        <v>2</v>
      </c>
      <c r="H36" s="44"/>
      <c r="I36" s="44"/>
      <c r="J36" s="20"/>
      <c r="K36" s="43">
        <f t="shared" si="0"/>
      </c>
      <c r="L36" s="43"/>
      <c r="M36" s="6">
        <f t="shared" si="2"/>
      </c>
      <c r="N36" s="20"/>
      <c r="O36" s="8"/>
      <c r="P36" s="44"/>
      <c r="Q36" s="44"/>
      <c r="R36" s="45">
        <f t="shared" si="3"/>
      </c>
      <c r="S36" s="45"/>
      <c r="T36" s="42">
        <f t="shared" si="4"/>
      </c>
      <c r="U36" s="42"/>
    </row>
    <row r="37" spans="2:21" ht="12.75">
      <c r="B37" s="20">
        <v>29</v>
      </c>
      <c r="C37" s="43">
        <f t="shared" si="1"/>
      </c>
      <c r="D37" s="43"/>
      <c r="E37" s="20"/>
      <c r="F37" s="8"/>
      <c r="G37" s="20" t="s">
        <v>2</v>
      </c>
      <c r="H37" s="44"/>
      <c r="I37" s="44"/>
      <c r="J37" s="20"/>
      <c r="K37" s="43">
        <f t="shared" si="0"/>
      </c>
      <c r="L37" s="43"/>
      <c r="M37" s="6">
        <f t="shared" si="2"/>
      </c>
      <c r="N37" s="20"/>
      <c r="O37" s="8"/>
      <c r="P37" s="44"/>
      <c r="Q37" s="44"/>
      <c r="R37" s="45">
        <f t="shared" si="3"/>
      </c>
      <c r="S37" s="45"/>
      <c r="T37" s="42">
        <f t="shared" si="4"/>
      </c>
      <c r="U37" s="42"/>
    </row>
    <row r="38" spans="2:21" ht="12.75">
      <c r="B38" s="20">
        <v>30</v>
      </c>
      <c r="C38" s="43">
        <f t="shared" si="1"/>
      </c>
      <c r="D38" s="43"/>
      <c r="E38" s="20"/>
      <c r="F38" s="8"/>
      <c r="G38" s="20" t="s">
        <v>3</v>
      </c>
      <c r="H38" s="44"/>
      <c r="I38" s="44"/>
      <c r="J38" s="20"/>
      <c r="K38" s="43">
        <f t="shared" si="0"/>
      </c>
      <c r="L38" s="43"/>
      <c r="M38" s="6">
        <f t="shared" si="2"/>
      </c>
      <c r="N38" s="20"/>
      <c r="O38" s="8"/>
      <c r="P38" s="44"/>
      <c r="Q38" s="44"/>
      <c r="R38" s="45">
        <f t="shared" si="3"/>
      </c>
      <c r="S38" s="45"/>
      <c r="T38" s="42">
        <f t="shared" si="4"/>
      </c>
      <c r="U38" s="42"/>
    </row>
    <row r="39" spans="2:21" ht="12.75">
      <c r="B39" s="20">
        <v>31</v>
      </c>
      <c r="C39" s="43">
        <f t="shared" si="1"/>
      </c>
      <c r="D39" s="43"/>
      <c r="E39" s="20"/>
      <c r="F39" s="8"/>
      <c r="G39" s="20" t="s">
        <v>3</v>
      </c>
      <c r="H39" s="44"/>
      <c r="I39" s="44"/>
      <c r="J39" s="20"/>
      <c r="K39" s="43">
        <f t="shared" si="0"/>
      </c>
      <c r="L39" s="43"/>
      <c r="M39" s="6">
        <f t="shared" si="2"/>
      </c>
      <c r="N39" s="20"/>
      <c r="O39" s="8"/>
      <c r="P39" s="44"/>
      <c r="Q39" s="44"/>
      <c r="R39" s="45">
        <f t="shared" si="3"/>
      </c>
      <c r="S39" s="45"/>
      <c r="T39" s="42">
        <f t="shared" si="4"/>
      </c>
      <c r="U39" s="42"/>
    </row>
    <row r="40" spans="2:21" ht="12.75">
      <c r="B40" s="20">
        <v>32</v>
      </c>
      <c r="C40" s="43">
        <f t="shared" si="1"/>
      </c>
      <c r="D40" s="43"/>
      <c r="E40" s="20"/>
      <c r="F40" s="8"/>
      <c r="G40" s="20" t="s">
        <v>3</v>
      </c>
      <c r="H40" s="44"/>
      <c r="I40" s="44"/>
      <c r="J40" s="20"/>
      <c r="K40" s="43">
        <f t="shared" si="0"/>
      </c>
      <c r="L40" s="43"/>
      <c r="M40" s="6">
        <f t="shared" si="2"/>
      </c>
      <c r="N40" s="20"/>
      <c r="O40" s="8"/>
      <c r="P40" s="44"/>
      <c r="Q40" s="44"/>
      <c r="R40" s="45">
        <f t="shared" si="3"/>
      </c>
      <c r="S40" s="45"/>
      <c r="T40" s="42">
        <f t="shared" si="4"/>
      </c>
      <c r="U40" s="42"/>
    </row>
    <row r="41" spans="2:21" ht="12.75">
      <c r="B41" s="20">
        <v>33</v>
      </c>
      <c r="C41" s="43">
        <f t="shared" si="1"/>
      </c>
      <c r="D41" s="43"/>
      <c r="E41" s="20"/>
      <c r="F41" s="8"/>
      <c r="G41" s="20" t="s">
        <v>2</v>
      </c>
      <c r="H41" s="44"/>
      <c r="I41" s="44"/>
      <c r="J41" s="20"/>
      <c r="K41" s="43">
        <f t="shared" si="0"/>
      </c>
      <c r="L41" s="43"/>
      <c r="M41" s="6">
        <f t="shared" si="2"/>
      </c>
      <c r="N41" s="20"/>
      <c r="O41" s="8"/>
      <c r="P41" s="44"/>
      <c r="Q41" s="44"/>
      <c r="R41" s="45">
        <f t="shared" si="3"/>
      </c>
      <c r="S41" s="45"/>
      <c r="T41" s="42">
        <f t="shared" si="4"/>
      </c>
      <c r="U41" s="42"/>
    </row>
    <row r="42" spans="2:21" ht="12.75">
      <c r="B42" s="20">
        <v>34</v>
      </c>
      <c r="C42" s="43">
        <f t="shared" si="1"/>
      </c>
      <c r="D42" s="43"/>
      <c r="E42" s="20"/>
      <c r="F42" s="8"/>
      <c r="G42" s="20" t="s">
        <v>3</v>
      </c>
      <c r="H42" s="44"/>
      <c r="I42" s="44"/>
      <c r="J42" s="20"/>
      <c r="K42" s="43">
        <f t="shared" si="0"/>
      </c>
      <c r="L42" s="43"/>
      <c r="M42" s="6">
        <f t="shared" si="2"/>
      </c>
      <c r="N42" s="20"/>
      <c r="O42" s="8"/>
      <c r="P42" s="44"/>
      <c r="Q42" s="44"/>
      <c r="R42" s="45">
        <f t="shared" si="3"/>
      </c>
      <c r="S42" s="45"/>
      <c r="T42" s="42">
        <f t="shared" si="4"/>
      </c>
      <c r="U42" s="42"/>
    </row>
    <row r="43" spans="2:21" ht="12.75">
      <c r="B43" s="20">
        <v>35</v>
      </c>
      <c r="C43" s="43">
        <f t="shared" si="1"/>
      </c>
      <c r="D43" s="43"/>
      <c r="E43" s="20"/>
      <c r="F43" s="8"/>
      <c r="G43" s="20" t="s">
        <v>2</v>
      </c>
      <c r="H43" s="44"/>
      <c r="I43" s="44"/>
      <c r="J43" s="20"/>
      <c r="K43" s="43">
        <f t="shared" si="0"/>
      </c>
      <c r="L43" s="43"/>
      <c r="M43" s="6">
        <f t="shared" si="2"/>
      </c>
      <c r="N43" s="20"/>
      <c r="O43" s="8"/>
      <c r="P43" s="44"/>
      <c r="Q43" s="44"/>
      <c r="R43" s="45">
        <f t="shared" si="3"/>
      </c>
      <c r="S43" s="45"/>
      <c r="T43" s="42">
        <f t="shared" si="4"/>
      </c>
      <c r="U43" s="42"/>
    </row>
    <row r="44" spans="2:21" ht="12.75">
      <c r="B44" s="20">
        <v>36</v>
      </c>
      <c r="C44" s="43">
        <f t="shared" si="1"/>
      </c>
      <c r="D44" s="43"/>
      <c r="E44" s="20"/>
      <c r="F44" s="8"/>
      <c r="G44" s="20" t="s">
        <v>3</v>
      </c>
      <c r="H44" s="44"/>
      <c r="I44" s="44"/>
      <c r="J44" s="20"/>
      <c r="K44" s="43">
        <f t="shared" si="0"/>
      </c>
      <c r="L44" s="43"/>
      <c r="M44" s="6">
        <f t="shared" si="2"/>
      </c>
      <c r="N44" s="20"/>
      <c r="O44" s="8"/>
      <c r="P44" s="44"/>
      <c r="Q44" s="44"/>
      <c r="R44" s="45">
        <f t="shared" si="3"/>
      </c>
      <c r="S44" s="45"/>
      <c r="T44" s="42">
        <f t="shared" si="4"/>
      </c>
      <c r="U44" s="42"/>
    </row>
    <row r="45" spans="2:21" ht="12.75">
      <c r="B45" s="20">
        <v>37</v>
      </c>
      <c r="C45" s="43">
        <f t="shared" si="1"/>
      </c>
      <c r="D45" s="43"/>
      <c r="E45" s="20"/>
      <c r="F45" s="8"/>
      <c r="G45" s="20" t="s">
        <v>2</v>
      </c>
      <c r="H45" s="44"/>
      <c r="I45" s="44"/>
      <c r="J45" s="20"/>
      <c r="K45" s="43">
        <f t="shared" si="0"/>
      </c>
      <c r="L45" s="43"/>
      <c r="M45" s="6">
        <f t="shared" si="2"/>
      </c>
      <c r="N45" s="20"/>
      <c r="O45" s="8"/>
      <c r="P45" s="44"/>
      <c r="Q45" s="44"/>
      <c r="R45" s="45">
        <f t="shared" si="3"/>
      </c>
      <c r="S45" s="45"/>
      <c r="T45" s="42">
        <f t="shared" si="4"/>
      </c>
      <c r="U45" s="42"/>
    </row>
    <row r="46" spans="2:21" ht="12.75">
      <c r="B46" s="20">
        <v>38</v>
      </c>
      <c r="C46" s="43">
        <f t="shared" si="1"/>
      </c>
      <c r="D46" s="43"/>
      <c r="E46" s="20"/>
      <c r="F46" s="8"/>
      <c r="G46" s="20" t="s">
        <v>3</v>
      </c>
      <c r="H46" s="44"/>
      <c r="I46" s="44"/>
      <c r="J46" s="20"/>
      <c r="K46" s="43">
        <f t="shared" si="0"/>
      </c>
      <c r="L46" s="43"/>
      <c r="M46" s="6">
        <f t="shared" si="2"/>
      </c>
      <c r="N46" s="20"/>
      <c r="O46" s="8"/>
      <c r="P46" s="44"/>
      <c r="Q46" s="44"/>
      <c r="R46" s="45">
        <f t="shared" si="3"/>
      </c>
      <c r="S46" s="45"/>
      <c r="T46" s="42">
        <f t="shared" si="4"/>
      </c>
      <c r="U46" s="42"/>
    </row>
    <row r="47" spans="2:21" ht="12.75">
      <c r="B47" s="20">
        <v>39</v>
      </c>
      <c r="C47" s="43">
        <f t="shared" si="1"/>
      </c>
      <c r="D47" s="43"/>
      <c r="E47" s="20"/>
      <c r="F47" s="8"/>
      <c r="G47" s="20" t="s">
        <v>3</v>
      </c>
      <c r="H47" s="44"/>
      <c r="I47" s="44"/>
      <c r="J47" s="20"/>
      <c r="K47" s="43">
        <f t="shared" si="0"/>
      </c>
      <c r="L47" s="43"/>
      <c r="M47" s="6">
        <f t="shared" si="2"/>
      </c>
      <c r="N47" s="20"/>
      <c r="O47" s="8"/>
      <c r="P47" s="44"/>
      <c r="Q47" s="44"/>
      <c r="R47" s="45">
        <f t="shared" si="3"/>
      </c>
      <c r="S47" s="45"/>
      <c r="T47" s="42">
        <f t="shared" si="4"/>
      </c>
      <c r="U47" s="42"/>
    </row>
    <row r="48" spans="2:21" ht="12.75">
      <c r="B48" s="20">
        <v>40</v>
      </c>
      <c r="C48" s="43">
        <f t="shared" si="1"/>
      </c>
      <c r="D48" s="43"/>
      <c r="E48" s="20"/>
      <c r="F48" s="8"/>
      <c r="G48" s="20" t="s">
        <v>36</v>
      </c>
      <c r="H48" s="44"/>
      <c r="I48" s="44"/>
      <c r="J48" s="20"/>
      <c r="K48" s="43">
        <f t="shared" si="0"/>
      </c>
      <c r="L48" s="43"/>
      <c r="M48" s="6">
        <f t="shared" si="2"/>
      </c>
      <c r="N48" s="20"/>
      <c r="O48" s="8"/>
      <c r="P48" s="44"/>
      <c r="Q48" s="44"/>
      <c r="R48" s="45">
        <f t="shared" si="3"/>
      </c>
      <c r="S48" s="45"/>
      <c r="T48" s="42">
        <f t="shared" si="4"/>
      </c>
      <c r="U48" s="42"/>
    </row>
    <row r="49" spans="2:21" ht="12.75">
      <c r="B49" s="20">
        <v>41</v>
      </c>
      <c r="C49" s="43">
        <f t="shared" si="1"/>
      </c>
      <c r="D49" s="43"/>
      <c r="E49" s="20"/>
      <c r="F49" s="8"/>
      <c r="G49" s="20" t="s">
        <v>3</v>
      </c>
      <c r="H49" s="44"/>
      <c r="I49" s="44"/>
      <c r="J49" s="20"/>
      <c r="K49" s="43">
        <f t="shared" si="0"/>
      </c>
      <c r="L49" s="43"/>
      <c r="M49" s="6">
        <f t="shared" si="2"/>
      </c>
      <c r="N49" s="20"/>
      <c r="O49" s="8"/>
      <c r="P49" s="44"/>
      <c r="Q49" s="44"/>
      <c r="R49" s="45">
        <f t="shared" si="3"/>
      </c>
      <c r="S49" s="45"/>
      <c r="T49" s="42">
        <f t="shared" si="4"/>
      </c>
      <c r="U49" s="42"/>
    </row>
    <row r="50" spans="2:21" ht="12.75">
      <c r="B50" s="20">
        <v>42</v>
      </c>
      <c r="C50" s="43">
        <f t="shared" si="1"/>
      </c>
      <c r="D50" s="43"/>
      <c r="E50" s="20"/>
      <c r="F50" s="8"/>
      <c r="G50" s="20" t="s">
        <v>3</v>
      </c>
      <c r="H50" s="44"/>
      <c r="I50" s="44"/>
      <c r="J50" s="20"/>
      <c r="K50" s="43">
        <f t="shared" si="0"/>
      </c>
      <c r="L50" s="43"/>
      <c r="M50" s="6">
        <f t="shared" si="2"/>
      </c>
      <c r="N50" s="20"/>
      <c r="O50" s="8"/>
      <c r="P50" s="44"/>
      <c r="Q50" s="44"/>
      <c r="R50" s="45">
        <f t="shared" si="3"/>
      </c>
      <c r="S50" s="45"/>
      <c r="T50" s="42">
        <f t="shared" si="4"/>
      </c>
      <c r="U50" s="42"/>
    </row>
    <row r="51" spans="2:21" ht="12.75">
      <c r="B51" s="20">
        <v>43</v>
      </c>
      <c r="C51" s="43">
        <f t="shared" si="1"/>
      </c>
      <c r="D51" s="43"/>
      <c r="E51" s="20"/>
      <c r="F51" s="8"/>
      <c r="G51" s="20" t="s">
        <v>2</v>
      </c>
      <c r="H51" s="44"/>
      <c r="I51" s="44"/>
      <c r="J51" s="20"/>
      <c r="K51" s="43">
        <f t="shared" si="0"/>
      </c>
      <c r="L51" s="43"/>
      <c r="M51" s="6">
        <f t="shared" si="2"/>
      </c>
      <c r="N51" s="20"/>
      <c r="O51" s="8"/>
      <c r="P51" s="44"/>
      <c r="Q51" s="44"/>
      <c r="R51" s="45">
        <f t="shared" si="3"/>
      </c>
      <c r="S51" s="45"/>
      <c r="T51" s="42">
        <f t="shared" si="4"/>
      </c>
      <c r="U51" s="42"/>
    </row>
    <row r="52" spans="2:21" ht="12.75">
      <c r="B52" s="20">
        <v>44</v>
      </c>
      <c r="C52" s="43">
        <f t="shared" si="1"/>
      </c>
      <c r="D52" s="43"/>
      <c r="E52" s="20"/>
      <c r="F52" s="8"/>
      <c r="G52" s="20" t="s">
        <v>2</v>
      </c>
      <c r="H52" s="44"/>
      <c r="I52" s="44"/>
      <c r="J52" s="20"/>
      <c r="K52" s="43">
        <f t="shared" si="0"/>
      </c>
      <c r="L52" s="43"/>
      <c r="M52" s="6">
        <f t="shared" si="2"/>
      </c>
      <c r="N52" s="20"/>
      <c r="O52" s="8"/>
      <c r="P52" s="44"/>
      <c r="Q52" s="44"/>
      <c r="R52" s="45">
        <f t="shared" si="3"/>
      </c>
      <c r="S52" s="45"/>
      <c r="T52" s="42">
        <f t="shared" si="4"/>
      </c>
      <c r="U52" s="42"/>
    </row>
    <row r="53" spans="2:21" ht="12.75">
      <c r="B53" s="20">
        <v>45</v>
      </c>
      <c r="C53" s="43">
        <f t="shared" si="1"/>
      </c>
      <c r="D53" s="43"/>
      <c r="E53" s="20"/>
      <c r="F53" s="8"/>
      <c r="G53" s="20" t="s">
        <v>3</v>
      </c>
      <c r="H53" s="44"/>
      <c r="I53" s="44"/>
      <c r="J53" s="20"/>
      <c r="K53" s="43">
        <f t="shared" si="0"/>
      </c>
      <c r="L53" s="43"/>
      <c r="M53" s="6">
        <f t="shared" si="2"/>
      </c>
      <c r="N53" s="20"/>
      <c r="O53" s="8"/>
      <c r="P53" s="44"/>
      <c r="Q53" s="44"/>
      <c r="R53" s="45">
        <f t="shared" si="3"/>
      </c>
      <c r="S53" s="45"/>
      <c r="T53" s="42">
        <f t="shared" si="4"/>
      </c>
      <c r="U53" s="42"/>
    </row>
    <row r="54" spans="2:21" ht="12.75">
      <c r="B54" s="20">
        <v>46</v>
      </c>
      <c r="C54" s="43">
        <f t="shared" si="1"/>
      </c>
      <c r="D54" s="43"/>
      <c r="E54" s="20"/>
      <c r="F54" s="8"/>
      <c r="G54" s="20" t="s">
        <v>3</v>
      </c>
      <c r="H54" s="44"/>
      <c r="I54" s="44"/>
      <c r="J54" s="20"/>
      <c r="K54" s="43">
        <f t="shared" si="0"/>
      </c>
      <c r="L54" s="43"/>
      <c r="M54" s="6">
        <f t="shared" si="2"/>
      </c>
      <c r="N54" s="20"/>
      <c r="O54" s="8"/>
      <c r="P54" s="44"/>
      <c r="Q54" s="44"/>
      <c r="R54" s="45">
        <f t="shared" si="3"/>
      </c>
      <c r="S54" s="45"/>
      <c r="T54" s="42">
        <f t="shared" si="4"/>
      </c>
      <c r="U54" s="42"/>
    </row>
    <row r="55" spans="2:21" ht="12.75">
      <c r="B55" s="20">
        <v>47</v>
      </c>
      <c r="C55" s="43">
        <f t="shared" si="1"/>
      </c>
      <c r="D55" s="43"/>
      <c r="E55" s="20"/>
      <c r="F55" s="8"/>
      <c r="G55" s="20" t="s">
        <v>2</v>
      </c>
      <c r="H55" s="44"/>
      <c r="I55" s="44"/>
      <c r="J55" s="20"/>
      <c r="K55" s="43">
        <f t="shared" si="0"/>
      </c>
      <c r="L55" s="43"/>
      <c r="M55" s="6">
        <f t="shared" si="2"/>
      </c>
      <c r="N55" s="20"/>
      <c r="O55" s="8"/>
      <c r="P55" s="44"/>
      <c r="Q55" s="44"/>
      <c r="R55" s="45">
        <f t="shared" si="3"/>
      </c>
      <c r="S55" s="45"/>
      <c r="T55" s="42">
        <f t="shared" si="4"/>
      </c>
      <c r="U55" s="42"/>
    </row>
    <row r="56" spans="2:21" ht="12.75">
      <c r="B56" s="20">
        <v>48</v>
      </c>
      <c r="C56" s="43">
        <f t="shared" si="1"/>
      </c>
      <c r="D56" s="43"/>
      <c r="E56" s="20"/>
      <c r="F56" s="8"/>
      <c r="G56" s="20" t="s">
        <v>2</v>
      </c>
      <c r="H56" s="44"/>
      <c r="I56" s="44"/>
      <c r="J56" s="20"/>
      <c r="K56" s="43">
        <f t="shared" si="0"/>
      </c>
      <c r="L56" s="43"/>
      <c r="M56" s="6">
        <f t="shared" si="2"/>
      </c>
      <c r="N56" s="20"/>
      <c r="O56" s="8"/>
      <c r="P56" s="44"/>
      <c r="Q56" s="44"/>
      <c r="R56" s="45">
        <f t="shared" si="3"/>
      </c>
      <c r="S56" s="45"/>
      <c r="T56" s="42">
        <f t="shared" si="4"/>
      </c>
      <c r="U56" s="42"/>
    </row>
    <row r="57" spans="2:21" ht="12.75">
      <c r="B57" s="20">
        <v>49</v>
      </c>
      <c r="C57" s="43">
        <f t="shared" si="1"/>
      </c>
      <c r="D57" s="43"/>
      <c r="E57" s="20"/>
      <c r="F57" s="8"/>
      <c r="G57" s="20" t="s">
        <v>2</v>
      </c>
      <c r="H57" s="44"/>
      <c r="I57" s="44"/>
      <c r="J57" s="20"/>
      <c r="K57" s="43">
        <f t="shared" si="0"/>
      </c>
      <c r="L57" s="43"/>
      <c r="M57" s="6">
        <f t="shared" si="2"/>
      </c>
      <c r="N57" s="20"/>
      <c r="O57" s="8"/>
      <c r="P57" s="44"/>
      <c r="Q57" s="44"/>
      <c r="R57" s="45">
        <f t="shared" si="3"/>
      </c>
      <c r="S57" s="45"/>
      <c r="T57" s="42">
        <f t="shared" si="4"/>
      </c>
      <c r="U57" s="42"/>
    </row>
    <row r="58" spans="2:21" ht="12.75">
      <c r="B58" s="20">
        <v>50</v>
      </c>
      <c r="C58" s="43">
        <f t="shared" si="1"/>
      </c>
      <c r="D58" s="43"/>
      <c r="E58" s="20"/>
      <c r="F58" s="8"/>
      <c r="G58" s="20" t="s">
        <v>2</v>
      </c>
      <c r="H58" s="44"/>
      <c r="I58" s="44"/>
      <c r="J58" s="20"/>
      <c r="K58" s="43">
        <f t="shared" si="0"/>
      </c>
      <c r="L58" s="43"/>
      <c r="M58" s="6">
        <f t="shared" si="2"/>
      </c>
      <c r="N58" s="20"/>
      <c r="O58" s="8"/>
      <c r="P58" s="44"/>
      <c r="Q58" s="44"/>
      <c r="R58" s="45">
        <f t="shared" si="3"/>
      </c>
      <c r="S58" s="45"/>
      <c r="T58" s="42">
        <f t="shared" si="4"/>
      </c>
      <c r="U58" s="42"/>
    </row>
    <row r="59" spans="2:21" ht="12.75">
      <c r="B59" s="20">
        <v>51</v>
      </c>
      <c r="C59" s="43">
        <f t="shared" si="1"/>
      </c>
      <c r="D59" s="43"/>
      <c r="E59" s="20"/>
      <c r="F59" s="8"/>
      <c r="G59" s="20" t="s">
        <v>2</v>
      </c>
      <c r="H59" s="44"/>
      <c r="I59" s="44"/>
      <c r="J59" s="20"/>
      <c r="K59" s="43">
        <f t="shared" si="0"/>
      </c>
      <c r="L59" s="43"/>
      <c r="M59" s="6">
        <f t="shared" si="2"/>
      </c>
      <c r="N59" s="20"/>
      <c r="O59" s="8"/>
      <c r="P59" s="44"/>
      <c r="Q59" s="44"/>
      <c r="R59" s="45">
        <f t="shared" si="3"/>
      </c>
      <c r="S59" s="45"/>
      <c r="T59" s="42">
        <f t="shared" si="4"/>
      </c>
      <c r="U59" s="42"/>
    </row>
    <row r="60" spans="2:21" ht="12.75">
      <c r="B60" s="20">
        <v>52</v>
      </c>
      <c r="C60" s="43">
        <f t="shared" si="1"/>
      </c>
      <c r="D60" s="43"/>
      <c r="E60" s="20"/>
      <c r="F60" s="8"/>
      <c r="G60" s="20" t="s">
        <v>2</v>
      </c>
      <c r="H60" s="44"/>
      <c r="I60" s="44"/>
      <c r="J60" s="20"/>
      <c r="K60" s="43">
        <f t="shared" si="0"/>
      </c>
      <c r="L60" s="43"/>
      <c r="M60" s="6">
        <f t="shared" si="2"/>
      </c>
      <c r="N60" s="20"/>
      <c r="O60" s="8"/>
      <c r="P60" s="44"/>
      <c r="Q60" s="44"/>
      <c r="R60" s="45">
        <f t="shared" si="3"/>
      </c>
      <c r="S60" s="45"/>
      <c r="T60" s="42">
        <f t="shared" si="4"/>
      </c>
      <c r="U60" s="42"/>
    </row>
    <row r="61" spans="2:21" ht="12.75">
      <c r="B61" s="20">
        <v>53</v>
      </c>
      <c r="C61" s="43">
        <f t="shared" si="1"/>
      </c>
      <c r="D61" s="43"/>
      <c r="E61" s="20"/>
      <c r="F61" s="8"/>
      <c r="G61" s="20" t="s">
        <v>2</v>
      </c>
      <c r="H61" s="44"/>
      <c r="I61" s="44"/>
      <c r="J61" s="20"/>
      <c r="K61" s="43">
        <f t="shared" si="0"/>
      </c>
      <c r="L61" s="43"/>
      <c r="M61" s="6">
        <f t="shared" si="2"/>
      </c>
      <c r="N61" s="20"/>
      <c r="O61" s="8"/>
      <c r="P61" s="44"/>
      <c r="Q61" s="44"/>
      <c r="R61" s="45">
        <f t="shared" si="3"/>
      </c>
      <c r="S61" s="45"/>
      <c r="T61" s="42">
        <f t="shared" si="4"/>
      </c>
      <c r="U61" s="42"/>
    </row>
    <row r="62" spans="2:21" ht="12.75">
      <c r="B62" s="20">
        <v>54</v>
      </c>
      <c r="C62" s="43">
        <f t="shared" si="1"/>
      </c>
      <c r="D62" s="43"/>
      <c r="E62" s="20"/>
      <c r="F62" s="8"/>
      <c r="G62" s="20" t="s">
        <v>2</v>
      </c>
      <c r="H62" s="44"/>
      <c r="I62" s="44"/>
      <c r="J62" s="20"/>
      <c r="K62" s="43">
        <f t="shared" si="0"/>
      </c>
      <c r="L62" s="43"/>
      <c r="M62" s="6">
        <f t="shared" si="2"/>
      </c>
      <c r="N62" s="20"/>
      <c r="O62" s="8"/>
      <c r="P62" s="44"/>
      <c r="Q62" s="44"/>
      <c r="R62" s="45">
        <f t="shared" si="3"/>
      </c>
      <c r="S62" s="45"/>
      <c r="T62" s="42">
        <f t="shared" si="4"/>
      </c>
      <c r="U62" s="42"/>
    </row>
    <row r="63" spans="2:21" ht="12.75">
      <c r="B63" s="20">
        <v>55</v>
      </c>
      <c r="C63" s="43">
        <f t="shared" si="1"/>
      </c>
      <c r="D63" s="43"/>
      <c r="E63" s="20"/>
      <c r="F63" s="8"/>
      <c r="G63" s="20" t="s">
        <v>3</v>
      </c>
      <c r="H63" s="44"/>
      <c r="I63" s="44"/>
      <c r="J63" s="20"/>
      <c r="K63" s="43">
        <f t="shared" si="0"/>
      </c>
      <c r="L63" s="43"/>
      <c r="M63" s="6">
        <f t="shared" si="2"/>
      </c>
      <c r="N63" s="20"/>
      <c r="O63" s="8"/>
      <c r="P63" s="44"/>
      <c r="Q63" s="44"/>
      <c r="R63" s="45">
        <f t="shared" si="3"/>
      </c>
      <c r="S63" s="45"/>
      <c r="T63" s="42">
        <f t="shared" si="4"/>
      </c>
      <c r="U63" s="42"/>
    </row>
    <row r="64" spans="2:21" ht="12.75">
      <c r="B64" s="20">
        <v>56</v>
      </c>
      <c r="C64" s="43">
        <f t="shared" si="1"/>
      </c>
      <c r="D64" s="43"/>
      <c r="E64" s="20"/>
      <c r="F64" s="8"/>
      <c r="G64" s="20" t="s">
        <v>2</v>
      </c>
      <c r="H64" s="44"/>
      <c r="I64" s="44"/>
      <c r="J64" s="20"/>
      <c r="K64" s="43">
        <f t="shared" si="0"/>
      </c>
      <c r="L64" s="43"/>
      <c r="M64" s="6">
        <f t="shared" si="2"/>
      </c>
      <c r="N64" s="20"/>
      <c r="O64" s="8"/>
      <c r="P64" s="44"/>
      <c r="Q64" s="44"/>
      <c r="R64" s="45">
        <f t="shared" si="3"/>
      </c>
      <c r="S64" s="45"/>
      <c r="T64" s="42">
        <f t="shared" si="4"/>
      </c>
      <c r="U64" s="42"/>
    </row>
    <row r="65" spans="2:21" ht="12.75">
      <c r="B65" s="20">
        <v>57</v>
      </c>
      <c r="C65" s="43">
        <f t="shared" si="1"/>
      </c>
      <c r="D65" s="43"/>
      <c r="E65" s="20"/>
      <c r="F65" s="8"/>
      <c r="G65" s="20" t="s">
        <v>2</v>
      </c>
      <c r="H65" s="44"/>
      <c r="I65" s="44"/>
      <c r="J65" s="20"/>
      <c r="K65" s="43">
        <f t="shared" si="0"/>
      </c>
      <c r="L65" s="43"/>
      <c r="M65" s="6">
        <f t="shared" si="2"/>
      </c>
      <c r="N65" s="20"/>
      <c r="O65" s="8"/>
      <c r="P65" s="44"/>
      <c r="Q65" s="44"/>
      <c r="R65" s="45">
        <f t="shared" si="3"/>
      </c>
      <c r="S65" s="45"/>
      <c r="T65" s="42">
        <f t="shared" si="4"/>
      </c>
      <c r="U65" s="42"/>
    </row>
    <row r="66" spans="2:21" ht="12.75">
      <c r="B66" s="20">
        <v>58</v>
      </c>
      <c r="C66" s="43">
        <f t="shared" si="1"/>
      </c>
      <c r="D66" s="43"/>
      <c r="E66" s="20"/>
      <c r="F66" s="8"/>
      <c r="G66" s="20" t="s">
        <v>2</v>
      </c>
      <c r="H66" s="44"/>
      <c r="I66" s="44"/>
      <c r="J66" s="20"/>
      <c r="K66" s="43">
        <f t="shared" si="0"/>
      </c>
      <c r="L66" s="43"/>
      <c r="M66" s="6">
        <f t="shared" si="2"/>
      </c>
      <c r="N66" s="20"/>
      <c r="O66" s="8"/>
      <c r="P66" s="44"/>
      <c r="Q66" s="44"/>
      <c r="R66" s="45">
        <f t="shared" si="3"/>
      </c>
      <c r="S66" s="45"/>
      <c r="T66" s="42">
        <f t="shared" si="4"/>
      </c>
      <c r="U66" s="42"/>
    </row>
    <row r="67" spans="2:21" ht="12.75">
      <c r="B67" s="20">
        <v>59</v>
      </c>
      <c r="C67" s="43">
        <f t="shared" si="1"/>
      </c>
      <c r="D67" s="43"/>
      <c r="E67" s="20"/>
      <c r="F67" s="8"/>
      <c r="G67" s="20" t="s">
        <v>2</v>
      </c>
      <c r="H67" s="44"/>
      <c r="I67" s="44"/>
      <c r="J67" s="20"/>
      <c r="K67" s="43">
        <f t="shared" si="0"/>
      </c>
      <c r="L67" s="43"/>
      <c r="M67" s="6">
        <f t="shared" si="2"/>
      </c>
      <c r="N67" s="20"/>
      <c r="O67" s="8"/>
      <c r="P67" s="44"/>
      <c r="Q67" s="44"/>
      <c r="R67" s="45">
        <f t="shared" si="3"/>
      </c>
      <c r="S67" s="45"/>
      <c r="T67" s="42">
        <f t="shared" si="4"/>
      </c>
      <c r="U67" s="42"/>
    </row>
    <row r="68" spans="2:21" ht="12.75">
      <c r="B68" s="20">
        <v>60</v>
      </c>
      <c r="C68" s="43">
        <f t="shared" si="1"/>
      </c>
      <c r="D68" s="43"/>
      <c r="E68" s="20"/>
      <c r="F68" s="8"/>
      <c r="G68" s="20" t="s">
        <v>3</v>
      </c>
      <c r="H68" s="44"/>
      <c r="I68" s="44"/>
      <c r="J68" s="20"/>
      <c r="K68" s="43">
        <f t="shared" si="0"/>
      </c>
      <c r="L68" s="43"/>
      <c r="M68" s="6">
        <f t="shared" si="2"/>
      </c>
      <c r="N68" s="20"/>
      <c r="O68" s="8"/>
      <c r="P68" s="44"/>
      <c r="Q68" s="44"/>
      <c r="R68" s="45">
        <f t="shared" si="3"/>
      </c>
      <c r="S68" s="45"/>
      <c r="T68" s="42">
        <f t="shared" si="4"/>
      </c>
      <c r="U68" s="42"/>
    </row>
    <row r="69" spans="2:21" ht="12.75">
      <c r="B69" s="20">
        <v>61</v>
      </c>
      <c r="C69" s="43">
        <f t="shared" si="1"/>
      </c>
      <c r="D69" s="43"/>
      <c r="E69" s="20"/>
      <c r="F69" s="8"/>
      <c r="G69" s="20" t="s">
        <v>3</v>
      </c>
      <c r="H69" s="44"/>
      <c r="I69" s="44"/>
      <c r="J69" s="20"/>
      <c r="K69" s="43">
        <f t="shared" si="0"/>
      </c>
      <c r="L69" s="43"/>
      <c r="M69" s="6">
        <f t="shared" si="2"/>
      </c>
      <c r="N69" s="20"/>
      <c r="O69" s="8"/>
      <c r="P69" s="44"/>
      <c r="Q69" s="44"/>
      <c r="R69" s="45">
        <f t="shared" si="3"/>
      </c>
      <c r="S69" s="45"/>
      <c r="T69" s="42">
        <f t="shared" si="4"/>
      </c>
      <c r="U69" s="42"/>
    </row>
    <row r="70" spans="2:21" ht="12.75">
      <c r="B70" s="20">
        <v>62</v>
      </c>
      <c r="C70" s="43">
        <f t="shared" si="1"/>
      </c>
      <c r="D70" s="43"/>
      <c r="E70" s="20"/>
      <c r="F70" s="8"/>
      <c r="G70" s="20" t="s">
        <v>2</v>
      </c>
      <c r="H70" s="44"/>
      <c r="I70" s="44"/>
      <c r="J70" s="20"/>
      <c r="K70" s="43">
        <f t="shared" si="0"/>
      </c>
      <c r="L70" s="43"/>
      <c r="M70" s="6">
        <f t="shared" si="2"/>
      </c>
      <c r="N70" s="20"/>
      <c r="O70" s="8"/>
      <c r="P70" s="44"/>
      <c r="Q70" s="44"/>
      <c r="R70" s="45">
        <f t="shared" si="3"/>
      </c>
      <c r="S70" s="45"/>
      <c r="T70" s="42">
        <f t="shared" si="4"/>
      </c>
      <c r="U70" s="42"/>
    </row>
    <row r="71" spans="2:21" ht="12.75">
      <c r="B71" s="20">
        <v>63</v>
      </c>
      <c r="C71" s="43">
        <f t="shared" si="1"/>
      </c>
      <c r="D71" s="43"/>
      <c r="E71" s="20"/>
      <c r="F71" s="8"/>
      <c r="G71" s="20" t="s">
        <v>3</v>
      </c>
      <c r="H71" s="44"/>
      <c r="I71" s="44"/>
      <c r="J71" s="20"/>
      <c r="K71" s="43">
        <f t="shared" si="0"/>
      </c>
      <c r="L71" s="43"/>
      <c r="M71" s="6">
        <f t="shared" si="2"/>
      </c>
      <c r="N71" s="20"/>
      <c r="O71" s="8"/>
      <c r="P71" s="44"/>
      <c r="Q71" s="44"/>
      <c r="R71" s="45">
        <f t="shared" si="3"/>
      </c>
      <c r="S71" s="45"/>
      <c r="T71" s="42">
        <f t="shared" si="4"/>
      </c>
      <c r="U71" s="42"/>
    </row>
    <row r="72" spans="2:21" ht="12.75">
      <c r="B72" s="20">
        <v>64</v>
      </c>
      <c r="C72" s="43">
        <f t="shared" si="1"/>
      </c>
      <c r="D72" s="43"/>
      <c r="E72" s="20"/>
      <c r="F72" s="8"/>
      <c r="G72" s="20" t="s">
        <v>2</v>
      </c>
      <c r="H72" s="44"/>
      <c r="I72" s="44"/>
      <c r="J72" s="20"/>
      <c r="K72" s="43">
        <f t="shared" si="0"/>
      </c>
      <c r="L72" s="43"/>
      <c r="M72" s="6">
        <f t="shared" si="2"/>
      </c>
      <c r="N72" s="20"/>
      <c r="O72" s="8"/>
      <c r="P72" s="44"/>
      <c r="Q72" s="44"/>
      <c r="R72" s="45">
        <f t="shared" si="3"/>
      </c>
      <c r="S72" s="45"/>
      <c r="T72" s="42">
        <f t="shared" si="4"/>
      </c>
      <c r="U72" s="42"/>
    </row>
    <row r="73" spans="2:21" ht="12.75">
      <c r="B73" s="20">
        <v>65</v>
      </c>
      <c r="C73" s="43">
        <f t="shared" si="1"/>
      </c>
      <c r="D73" s="43"/>
      <c r="E73" s="20"/>
      <c r="F73" s="8"/>
      <c r="G73" s="20" t="s">
        <v>3</v>
      </c>
      <c r="H73" s="44"/>
      <c r="I73" s="44"/>
      <c r="J73" s="20"/>
      <c r="K73" s="43">
        <f aca="true" t="shared" si="5" ref="K73:K108">IF(F73="","",C73*0.03)</f>
      </c>
      <c r="L73" s="43"/>
      <c r="M73" s="6">
        <f t="shared" si="2"/>
      </c>
      <c r="N73" s="20"/>
      <c r="O73" s="8"/>
      <c r="P73" s="44"/>
      <c r="Q73" s="44"/>
      <c r="R73" s="45">
        <f t="shared" si="3"/>
      </c>
      <c r="S73" s="45"/>
      <c r="T73" s="42">
        <f t="shared" si="4"/>
      </c>
      <c r="U73" s="42"/>
    </row>
    <row r="74" spans="2:21" ht="12.75">
      <c r="B74" s="20">
        <v>66</v>
      </c>
      <c r="C74" s="43">
        <f aca="true" t="shared" si="6" ref="C74:C108">IF(R73="","",C73+R73)</f>
      </c>
      <c r="D74" s="43"/>
      <c r="E74" s="20"/>
      <c r="F74" s="8"/>
      <c r="G74" s="20" t="s">
        <v>3</v>
      </c>
      <c r="H74" s="44"/>
      <c r="I74" s="44"/>
      <c r="J74" s="20"/>
      <c r="K74" s="43">
        <f t="shared" si="5"/>
      </c>
      <c r="L74" s="43"/>
      <c r="M74" s="6">
        <f aca="true" t="shared" si="7" ref="M74:M108">IF(J74="","",(K74/J74)/1000)</f>
      </c>
      <c r="N74" s="20"/>
      <c r="O74" s="8"/>
      <c r="P74" s="44"/>
      <c r="Q74" s="44"/>
      <c r="R74" s="45">
        <f aca="true" t="shared" si="8" ref="R74:R108">IF(O74="","",(IF(G74="売",H74-P74,P74-H74))*M74*100000)</f>
      </c>
      <c r="S74" s="45"/>
      <c r="T74" s="42">
        <f aca="true" t="shared" si="9" ref="T74:T108">IF(O74="","",IF(R74&lt;0,J74*(-1),IF(G74="買",(P74-H74)*100,(H74-P74)*100)))</f>
      </c>
      <c r="U74" s="42"/>
    </row>
    <row r="75" spans="2:21" ht="12.75">
      <c r="B75" s="20">
        <v>67</v>
      </c>
      <c r="C75" s="43">
        <f t="shared" si="6"/>
      </c>
      <c r="D75" s="43"/>
      <c r="E75" s="20"/>
      <c r="F75" s="8"/>
      <c r="G75" s="20" t="s">
        <v>2</v>
      </c>
      <c r="H75" s="44"/>
      <c r="I75" s="44"/>
      <c r="J75" s="20"/>
      <c r="K75" s="43">
        <f t="shared" si="5"/>
      </c>
      <c r="L75" s="43"/>
      <c r="M75" s="6">
        <f t="shared" si="7"/>
      </c>
      <c r="N75" s="20"/>
      <c r="O75" s="8"/>
      <c r="P75" s="44"/>
      <c r="Q75" s="44"/>
      <c r="R75" s="45">
        <f t="shared" si="8"/>
      </c>
      <c r="S75" s="45"/>
      <c r="T75" s="42">
        <f t="shared" si="9"/>
      </c>
      <c r="U75" s="42"/>
    </row>
    <row r="76" spans="2:21" ht="12.75">
      <c r="B76" s="20">
        <v>68</v>
      </c>
      <c r="C76" s="43">
        <f t="shared" si="6"/>
      </c>
      <c r="D76" s="43"/>
      <c r="E76" s="20"/>
      <c r="F76" s="8"/>
      <c r="G76" s="20" t="s">
        <v>2</v>
      </c>
      <c r="H76" s="44"/>
      <c r="I76" s="44"/>
      <c r="J76" s="20"/>
      <c r="K76" s="43">
        <f t="shared" si="5"/>
      </c>
      <c r="L76" s="43"/>
      <c r="M76" s="6">
        <f t="shared" si="7"/>
      </c>
      <c r="N76" s="20"/>
      <c r="O76" s="8"/>
      <c r="P76" s="44"/>
      <c r="Q76" s="44"/>
      <c r="R76" s="45">
        <f t="shared" si="8"/>
      </c>
      <c r="S76" s="45"/>
      <c r="T76" s="42">
        <f t="shared" si="9"/>
      </c>
      <c r="U76" s="42"/>
    </row>
    <row r="77" spans="2:21" ht="12.75">
      <c r="B77" s="20">
        <v>69</v>
      </c>
      <c r="C77" s="43">
        <f t="shared" si="6"/>
      </c>
      <c r="D77" s="43"/>
      <c r="E77" s="20"/>
      <c r="F77" s="8"/>
      <c r="G77" s="20" t="s">
        <v>2</v>
      </c>
      <c r="H77" s="44"/>
      <c r="I77" s="44"/>
      <c r="J77" s="20"/>
      <c r="K77" s="43">
        <f t="shared" si="5"/>
      </c>
      <c r="L77" s="43"/>
      <c r="M77" s="6">
        <f t="shared" si="7"/>
      </c>
      <c r="N77" s="20"/>
      <c r="O77" s="8"/>
      <c r="P77" s="44"/>
      <c r="Q77" s="44"/>
      <c r="R77" s="45">
        <f t="shared" si="8"/>
      </c>
      <c r="S77" s="45"/>
      <c r="T77" s="42">
        <f t="shared" si="9"/>
      </c>
      <c r="U77" s="42"/>
    </row>
    <row r="78" spans="2:21" ht="12.75">
      <c r="B78" s="20">
        <v>70</v>
      </c>
      <c r="C78" s="43">
        <f t="shared" si="6"/>
      </c>
      <c r="D78" s="43"/>
      <c r="E78" s="20"/>
      <c r="F78" s="8"/>
      <c r="G78" s="20" t="s">
        <v>3</v>
      </c>
      <c r="H78" s="44"/>
      <c r="I78" s="44"/>
      <c r="J78" s="20"/>
      <c r="K78" s="43">
        <f t="shared" si="5"/>
      </c>
      <c r="L78" s="43"/>
      <c r="M78" s="6">
        <f t="shared" si="7"/>
      </c>
      <c r="N78" s="20"/>
      <c r="O78" s="8"/>
      <c r="P78" s="44"/>
      <c r="Q78" s="44"/>
      <c r="R78" s="45">
        <f t="shared" si="8"/>
      </c>
      <c r="S78" s="45"/>
      <c r="T78" s="42">
        <f t="shared" si="9"/>
      </c>
      <c r="U78" s="42"/>
    </row>
    <row r="79" spans="2:21" ht="12.75">
      <c r="B79" s="20">
        <v>71</v>
      </c>
      <c r="C79" s="43">
        <f t="shared" si="6"/>
      </c>
      <c r="D79" s="43"/>
      <c r="E79" s="20"/>
      <c r="F79" s="8"/>
      <c r="G79" s="20" t="s">
        <v>2</v>
      </c>
      <c r="H79" s="44"/>
      <c r="I79" s="44"/>
      <c r="J79" s="20"/>
      <c r="K79" s="43">
        <f t="shared" si="5"/>
      </c>
      <c r="L79" s="43"/>
      <c r="M79" s="6">
        <f t="shared" si="7"/>
      </c>
      <c r="N79" s="20"/>
      <c r="O79" s="8"/>
      <c r="P79" s="44"/>
      <c r="Q79" s="44"/>
      <c r="R79" s="45">
        <f t="shared" si="8"/>
      </c>
      <c r="S79" s="45"/>
      <c r="T79" s="42">
        <f t="shared" si="9"/>
      </c>
      <c r="U79" s="42"/>
    </row>
    <row r="80" spans="2:21" ht="12.75">
      <c r="B80" s="20">
        <v>72</v>
      </c>
      <c r="C80" s="43">
        <f t="shared" si="6"/>
      </c>
      <c r="D80" s="43"/>
      <c r="E80" s="20"/>
      <c r="F80" s="8"/>
      <c r="G80" s="20" t="s">
        <v>3</v>
      </c>
      <c r="H80" s="44"/>
      <c r="I80" s="44"/>
      <c r="J80" s="20"/>
      <c r="K80" s="43">
        <f t="shared" si="5"/>
      </c>
      <c r="L80" s="43"/>
      <c r="M80" s="6">
        <f t="shared" si="7"/>
      </c>
      <c r="N80" s="20"/>
      <c r="O80" s="8"/>
      <c r="P80" s="44"/>
      <c r="Q80" s="44"/>
      <c r="R80" s="45">
        <f t="shared" si="8"/>
      </c>
      <c r="S80" s="45"/>
      <c r="T80" s="42">
        <f t="shared" si="9"/>
      </c>
      <c r="U80" s="42"/>
    </row>
    <row r="81" spans="2:21" ht="12.75">
      <c r="B81" s="20">
        <v>73</v>
      </c>
      <c r="C81" s="43">
        <f t="shared" si="6"/>
      </c>
      <c r="D81" s="43"/>
      <c r="E81" s="20"/>
      <c r="F81" s="8"/>
      <c r="G81" s="20" t="s">
        <v>2</v>
      </c>
      <c r="H81" s="44"/>
      <c r="I81" s="44"/>
      <c r="J81" s="20"/>
      <c r="K81" s="43">
        <f t="shared" si="5"/>
      </c>
      <c r="L81" s="43"/>
      <c r="M81" s="6">
        <f t="shared" si="7"/>
      </c>
      <c r="N81" s="20"/>
      <c r="O81" s="8"/>
      <c r="P81" s="44"/>
      <c r="Q81" s="44"/>
      <c r="R81" s="45">
        <f t="shared" si="8"/>
      </c>
      <c r="S81" s="45"/>
      <c r="T81" s="42">
        <f t="shared" si="9"/>
      </c>
      <c r="U81" s="42"/>
    </row>
    <row r="82" spans="2:21" ht="12.75">
      <c r="B82" s="20">
        <v>74</v>
      </c>
      <c r="C82" s="43">
        <f t="shared" si="6"/>
      </c>
      <c r="D82" s="43"/>
      <c r="E82" s="20"/>
      <c r="F82" s="8"/>
      <c r="G82" s="20" t="s">
        <v>2</v>
      </c>
      <c r="H82" s="44"/>
      <c r="I82" s="44"/>
      <c r="J82" s="20"/>
      <c r="K82" s="43">
        <f t="shared" si="5"/>
      </c>
      <c r="L82" s="43"/>
      <c r="M82" s="6">
        <f t="shared" si="7"/>
      </c>
      <c r="N82" s="20"/>
      <c r="O82" s="8"/>
      <c r="P82" s="44"/>
      <c r="Q82" s="44"/>
      <c r="R82" s="45">
        <f t="shared" si="8"/>
      </c>
      <c r="S82" s="45"/>
      <c r="T82" s="42">
        <f t="shared" si="9"/>
      </c>
      <c r="U82" s="42"/>
    </row>
    <row r="83" spans="2:21" ht="12.75">
      <c r="B83" s="20">
        <v>75</v>
      </c>
      <c r="C83" s="43">
        <f t="shared" si="6"/>
      </c>
      <c r="D83" s="43"/>
      <c r="E83" s="20"/>
      <c r="F83" s="8"/>
      <c r="G83" s="20" t="s">
        <v>2</v>
      </c>
      <c r="H83" s="44"/>
      <c r="I83" s="44"/>
      <c r="J83" s="20"/>
      <c r="K83" s="43">
        <f t="shared" si="5"/>
      </c>
      <c r="L83" s="43"/>
      <c r="M83" s="6">
        <f t="shared" si="7"/>
      </c>
      <c r="N83" s="20"/>
      <c r="O83" s="8"/>
      <c r="P83" s="44"/>
      <c r="Q83" s="44"/>
      <c r="R83" s="45">
        <f t="shared" si="8"/>
      </c>
      <c r="S83" s="45"/>
      <c r="T83" s="42">
        <f t="shared" si="9"/>
      </c>
      <c r="U83" s="42"/>
    </row>
    <row r="84" spans="2:21" ht="12.75">
      <c r="B84" s="20">
        <v>76</v>
      </c>
      <c r="C84" s="43">
        <f t="shared" si="6"/>
      </c>
      <c r="D84" s="43"/>
      <c r="E84" s="20"/>
      <c r="F84" s="8"/>
      <c r="G84" s="20" t="s">
        <v>2</v>
      </c>
      <c r="H84" s="44"/>
      <c r="I84" s="44"/>
      <c r="J84" s="20"/>
      <c r="K84" s="43">
        <f t="shared" si="5"/>
      </c>
      <c r="L84" s="43"/>
      <c r="M84" s="6">
        <f t="shared" si="7"/>
      </c>
      <c r="N84" s="20"/>
      <c r="O84" s="8"/>
      <c r="P84" s="44"/>
      <c r="Q84" s="44"/>
      <c r="R84" s="45">
        <f t="shared" si="8"/>
      </c>
      <c r="S84" s="45"/>
      <c r="T84" s="42">
        <f t="shared" si="9"/>
      </c>
      <c r="U84" s="42"/>
    </row>
    <row r="85" spans="2:21" ht="12.75">
      <c r="B85" s="20">
        <v>77</v>
      </c>
      <c r="C85" s="43">
        <f t="shared" si="6"/>
      </c>
      <c r="D85" s="43"/>
      <c r="E85" s="20"/>
      <c r="F85" s="8"/>
      <c r="G85" s="20" t="s">
        <v>3</v>
      </c>
      <c r="H85" s="44"/>
      <c r="I85" s="44"/>
      <c r="J85" s="20"/>
      <c r="K85" s="43">
        <f t="shared" si="5"/>
      </c>
      <c r="L85" s="43"/>
      <c r="M85" s="6">
        <f t="shared" si="7"/>
      </c>
      <c r="N85" s="20"/>
      <c r="O85" s="8"/>
      <c r="P85" s="44"/>
      <c r="Q85" s="44"/>
      <c r="R85" s="45">
        <f t="shared" si="8"/>
      </c>
      <c r="S85" s="45"/>
      <c r="T85" s="42">
        <f t="shared" si="9"/>
      </c>
      <c r="U85" s="42"/>
    </row>
    <row r="86" spans="2:21" ht="12.75">
      <c r="B86" s="20">
        <v>78</v>
      </c>
      <c r="C86" s="43">
        <f t="shared" si="6"/>
      </c>
      <c r="D86" s="43"/>
      <c r="E86" s="20"/>
      <c r="F86" s="8"/>
      <c r="G86" s="20" t="s">
        <v>2</v>
      </c>
      <c r="H86" s="44"/>
      <c r="I86" s="44"/>
      <c r="J86" s="20"/>
      <c r="K86" s="43">
        <f t="shared" si="5"/>
      </c>
      <c r="L86" s="43"/>
      <c r="M86" s="6">
        <f t="shared" si="7"/>
      </c>
      <c r="N86" s="20"/>
      <c r="O86" s="8"/>
      <c r="P86" s="44"/>
      <c r="Q86" s="44"/>
      <c r="R86" s="45">
        <f t="shared" si="8"/>
      </c>
      <c r="S86" s="45"/>
      <c r="T86" s="42">
        <f t="shared" si="9"/>
      </c>
      <c r="U86" s="42"/>
    </row>
    <row r="87" spans="2:21" ht="12.75">
      <c r="B87" s="20">
        <v>79</v>
      </c>
      <c r="C87" s="43">
        <f t="shared" si="6"/>
      </c>
      <c r="D87" s="43"/>
      <c r="E87" s="20"/>
      <c r="F87" s="8"/>
      <c r="G87" s="20" t="s">
        <v>3</v>
      </c>
      <c r="H87" s="44"/>
      <c r="I87" s="44"/>
      <c r="J87" s="20"/>
      <c r="K87" s="43">
        <f t="shared" si="5"/>
      </c>
      <c r="L87" s="43"/>
      <c r="M87" s="6">
        <f t="shared" si="7"/>
      </c>
      <c r="N87" s="20"/>
      <c r="O87" s="8"/>
      <c r="P87" s="44"/>
      <c r="Q87" s="44"/>
      <c r="R87" s="45">
        <f t="shared" si="8"/>
      </c>
      <c r="S87" s="45"/>
      <c r="T87" s="42">
        <f t="shared" si="9"/>
      </c>
      <c r="U87" s="42"/>
    </row>
    <row r="88" spans="2:21" ht="12.75">
      <c r="B88" s="20">
        <v>80</v>
      </c>
      <c r="C88" s="43">
        <f t="shared" si="6"/>
      </c>
      <c r="D88" s="43"/>
      <c r="E88" s="20"/>
      <c r="F88" s="8"/>
      <c r="G88" s="20" t="s">
        <v>3</v>
      </c>
      <c r="H88" s="44"/>
      <c r="I88" s="44"/>
      <c r="J88" s="20"/>
      <c r="K88" s="43">
        <f t="shared" si="5"/>
      </c>
      <c r="L88" s="43"/>
      <c r="M88" s="6">
        <f t="shared" si="7"/>
      </c>
      <c r="N88" s="20"/>
      <c r="O88" s="8"/>
      <c r="P88" s="44"/>
      <c r="Q88" s="44"/>
      <c r="R88" s="45">
        <f t="shared" si="8"/>
      </c>
      <c r="S88" s="45"/>
      <c r="T88" s="42">
        <f t="shared" si="9"/>
      </c>
      <c r="U88" s="42"/>
    </row>
    <row r="89" spans="2:21" ht="12.75">
      <c r="B89" s="20">
        <v>81</v>
      </c>
      <c r="C89" s="43">
        <f t="shared" si="6"/>
      </c>
      <c r="D89" s="43"/>
      <c r="E89" s="20"/>
      <c r="F89" s="8"/>
      <c r="G89" s="20" t="s">
        <v>3</v>
      </c>
      <c r="H89" s="44"/>
      <c r="I89" s="44"/>
      <c r="J89" s="20"/>
      <c r="K89" s="43">
        <f t="shared" si="5"/>
      </c>
      <c r="L89" s="43"/>
      <c r="M89" s="6">
        <f t="shared" si="7"/>
      </c>
      <c r="N89" s="20"/>
      <c r="O89" s="8"/>
      <c r="P89" s="44"/>
      <c r="Q89" s="44"/>
      <c r="R89" s="45">
        <f t="shared" si="8"/>
      </c>
      <c r="S89" s="45"/>
      <c r="T89" s="42">
        <f t="shared" si="9"/>
      </c>
      <c r="U89" s="42"/>
    </row>
    <row r="90" spans="2:21" ht="12.75">
      <c r="B90" s="20">
        <v>82</v>
      </c>
      <c r="C90" s="43">
        <f t="shared" si="6"/>
      </c>
      <c r="D90" s="43"/>
      <c r="E90" s="20"/>
      <c r="F90" s="8"/>
      <c r="G90" s="20" t="s">
        <v>3</v>
      </c>
      <c r="H90" s="44"/>
      <c r="I90" s="44"/>
      <c r="J90" s="20"/>
      <c r="K90" s="43">
        <f t="shared" si="5"/>
      </c>
      <c r="L90" s="43"/>
      <c r="M90" s="6">
        <f t="shared" si="7"/>
      </c>
      <c r="N90" s="20"/>
      <c r="O90" s="8"/>
      <c r="P90" s="44"/>
      <c r="Q90" s="44"/>
      <c r="R90" s="45">
        <f t="shared" si="8"/>
      </c>
      <c r="S90" s="45"/>
      <c r="T90" s="42">
        <f t="shared" si="9"/>
      </c>
      <c r="U90" s="42"/>
    </row>
    <row r="91" spans="2:21" ht="12.75">
      <c r="B91" s="20">
        <v>83</v>
      </c>
      <c r="C91" s="43">
        <f t="shared" si="6"/>
      </c>
      <c r="D91" s="43"/>
      <c r="E91" s="20"/>
      <c r="F91" s="8"/>
      <c r="G91" s="20" t="s">
        <v>3</v>
      </c>
      <c r="H91" s="44"/>
      <c r="I91" s="44"/>
      <c r="J91" s="20"/>
      <c r="K91" s="43">
        <f t="shared" si="5"/>
      </c>
      <c r="L91" s="43"/>
      <c r="M91" s="6">
        <f t="shared" si="7"/>
      </c>
      <c r="N91" s="20"/>
      <c r="O91" s="8"/>
      <c r="P91" s="44"/>
      <c r="Q91" s="44"/>
      <c r="R91" s="45">
        <f t="shared" si="8"/>
      </c>
      <c r="S91" s="45"/>
      <c r="T91" s="42">
        <f t="shared" si="9"/>
      </c>
      <c r="U91" s="42"/>
    </row>
    <row r="92" spans="2:21" ht="12.75">
      <c r="B92" s="20">
        <v>84</v>
      </c>
      <c r="C92" s="43">
        <f t="shared" si="6"/>
      </c>
      <c r="D92" s="43"/>
      <c r="E92" s="20"/>
      <c r="F92" s="8"/>
      <c r="G92" s="20" t="s">
        <v>2</v>
      </c>
      <c r="H92" s="44"/>
      <c r="I92" s="44"/>
      <c r="J92" s="20"/>
      <c r="K92" s="43">
        <f t="shared" si="5"/>
      </c>
      <c r="L92" s="43"/>
      <c r="M92" s="6">
        <f t="shared" si="7"/>
      </c>
      <c r="N92" s="20"/>
      <c r="O92" s="8"/>
      <c r="P92" s="44"/>
      <c r="Q92" s="44"/>
      <c r="R92" s="45">
        <f t="shared" si="8"/>
      </c>
      <c r="S92" s="45"/>
      <c r="T92" s="42">
        <f t="shared" si="9"/>
      </c>
      <c r="U92" s="42"/>
    </row>
    <row r="93" spans="2:21" ht="12.75">
      <c r="B93" s="20">
        <v>85</v>
      </c>
      <c r="C93" s="43">
        <f t="shared" si="6"/>
      </c>
      <c r="D93" s="43"/>
      <c r="E93" s="20"/>
      <c r="F93" s="8"/>
      <c r="G93" s="20" t="s">
        <v>3</v>
      </c>
      <c r="H93" s="44"/>
      <c r="I93" s="44"/>
      <c r="J93" s="20"/>
      <c r="K93" s="43">
        <f t="shared" si="5"/>
      </c>
      <c r="L93" s="43"/>
      <c r="M93" s="6">
        <f t="shared" si="7"/>
      </c>
      <c r="N93" s="20"/>
      <c r="O93" s="8"/>
      <c r="P93" s="44"/>
      <c r="Q93" s="44"/>
      <c r="R93" s="45">
        <f t="shared" si="8"/>
      </c>
      <c r="S93" s="45"/>
      <c r="T93" s="42">
        <f t="shared" si="9"/>
      </c>
      <c r="U93" s="42"/>
    </row>
    <row r="94" spans="2:21" ht="12.75">
      <c r="B94" s="20">
        <v>86</v>
      </c>
      <c r="C94" s="43">
        <f t="shared" si="6"/>
      </c>
      <c r="D94" s="43"/>
      <c r="E94" s="20"/>
      <c r="F94" s="8"/>
      <c r="G94" s="20" t="s">
        <v>2</v>
      </c>
      <c r="H94" s="44"/>
      <c r="I94" s="44"/>
      <c r="J94" s="20"/>
      <c r="K94" s="43">
        <f t="shared" si="5"/>
      </c>
      <c r="L94" s="43"/>
      <c r="M94" s="6">
        <f t="shared" si="7"/>
      </c>
      <c r="N94" s="20"/>
      <c r="O94" s="8"/>
      <c r="P94" s="44"/>
      <c r="Q94" s="44"/>
      <c r="R94" s="45">
        <f t="shared" si="8"/>
      </c>
      <c r="S94" s="45"/>
      <c r="T94" s="42">
        <f t="shared" si="9"/>
      </c>
      <c r="U94" s="42"/>
    </row>
    <row r="95" spans="2:21" ht="12.75">
      <c r="B95" s="20">
        <v>87</v>
      </c>
      <c r="C95" s="43">
        <f t="shared" si="6"/>
      </c>
      <c r="D95" s="43"/>
      <c r="E95" s="20"/>
      <c r="F95" s="8"/>
      <c r="G95" s="20" t="s">
        <v>3</v>
      </c>
      <c r="H95" s="44"/>
      <c r="I95" s="44"/>
      <c r="J95" s="20"/>
      <c r="K95" s="43">
        <f t="shared" si="5"/>
      </c>
      <c r="L95" s="43"/>
      <c r="M95" s="6">
        <f t="shared" si="7"/>
      </c>
      <c r="N95" s="20"/>
      <c r="O95" s="8"/>
      <c r="P95" s="44"/>
      <c r="Q95" s="44"/>
      <c r="R95" s="45">
        <f t="shared" si="8"/>
      </c>
      <c r="S95" s="45"/>
      <c r="T95" s="42">
        <f t="shared" si="9"/>
      </c>
      <c r="U95" s="42"/>
    </row>
    <row r="96" spans="2:21" ht="12.75">
      <c r="B96" s="20">
        <v>88</v>
      </c>
      <c r="C96" s="43">
        <f t="shared" si="6"/>
      </c>
      <c r="D96" s="43"/>
      <c r="E96" s="20"/>
      <c r="F96" s="8"/>
      <c r="G96" s="20" t="s">
        <v>2</v>
      </c>
      <c r="H96" s="44"/>
      <c r="I96" s="44"/>
      <c r="J96" s="20"/>
      <c r="K96" s="43">
        <f t="shared" si="5"/>
      </c>
      <c r="L96" s="43"/>
      <c r="M96" s="6">
        <f t="shared" si="7"/>
      </c>
      <c r="N96" s="20"/>
      <c r="O96" s="8"/>
      <c r="P96" s="44"/>
      <c r="Q96" s="44"/>
      <c r="R96" s="45">
        <f t="shared" si="8"/>
      </c>
      <c r="S96" s="45"/>
      <c r="T96" s="42">
        <f t="shared" si="9"/>
      </c>
      <c r="U96" s="42"/>
    </row>
    <row r="97" spans="2:21" ht="12.75">
      <c r="B97" s="20">
        <v>89</v>
      </c>
      <c r="C97" s="43">
        <f t="shared" si="6"/>
      </c>
      <c r="D97" s="43"/>
      <c r="E97" s="20"/>
      <c r="F97" s="8"/>
      <c r="G97" s="20" t="s">
        <v>3</v>
      </c>
      <c r="H97" s="44"/>
      <c r="I97" s="44"/>
      <c r="J97" s="20"/>
      <c r="K97" s="43">
        <f t="shared" si="5"/>
      </c>
      <c r="L97" s="43"/>
      <c r="M97" s="6">
        <f t="shared" si="7"/>
      </c>
      <c r="N97" s="20"/>
      <c r="O97" s="8"/>
      <c r="P97" s="44"/>
      <c r="Q97" s="44"/>
      <c r="R97" s="45">
        <f t="shared" si="8"/>
      </c>
      <c r="S97" s="45"/>
      <c r="T97" s="42">
        <f t="shared" si="9"/>
      </c>
      <c r="U97" s="42"/>
    </row>
    <row r="98" spans="2:21" ht="12.75">
      <c r="B98" s="20">
        <v>90</v>
      </c>
      <c r="C98" s="43">
        <f t="shared" si="6"/>
      </c>
      <c r="D98" s="43"/>
      <c r="E98" s="20"/>
      <c r="F98" s="8"/>
      <c r="G98" s="20" t="s">
        <v>2</v>
      </c>
      <c r="H98" s="44"/>
      <c r="I98" s="44"/>
      <c r="J98" s="20"/>
      <c r="K98" s="43">
        <f t="shared" si="5"/>
      </c>
      <c r="L98" s="43"/>
      <c r="M98" s="6">
        <f t="shared" si="7"/>
      </c>
      <c r="N98" s="20"/>
      <c r="O98" s="8"/>
      <c r="P98" s="44"/>
      <c r="Q98" s="44"/>
      <c r="R98" s="45">
        <f t="shared" si="8"/>
      </c>
      <c r="S98" s="45"/>
      <c r="T98" s="42">
        <f t="shared" si="9"/>
      </c>
      <c r="U98" s="42"/>
    </row>
    <row r="99" spans="2:21" ht="12.75">
      <c r="B99" s="20">
        <v>91</v>
      </c>
      <c r="C99" s="43">
        <f t="shared" si="6"/>
      </c>
      <c r="D99" s="43"/>
      <c r="E99" s="20"/>
      <c r="F99" s="8"/>
      <c r="G99" s="20" t="s">
        <v>3</v>
      </c>
      <c r="H99" s="44"/>
      <c r="I99" s="44"/>
      <c r="J99" s="20"/>
      <c r="K99" s="43">
        <f t="shared" si="5"/>
      </c>
      <c r="L99" s="43"/>
      <c r="M99" s="6">
        <f t="shared" si="7"/>
      </c>
      <c r="N99" s="20"/>
      <c r="O99" s="8"/>
      <c r="P99" s="44"/>
      <c r="Q99" s="44"/>
      <c r="R99" s="45">
        <f t="shared" si="8"/>
      </c>
      <c r="S99" s="45"/>
      <c r="T99" s="42">
        <f t="shared" si="9"/>
      </c>
      <c r="U99" s="42"/>
    </row>
    <row r="100" spans="2:21" ht="12.75">
      <c r="B100" s="20">
        <v>92</v>
      </c>
      <c r="C100" s="43">
        <f t="shared" si="6"/>
      </c>
      <c r="D100" s="43"/>
      <c r="E100" s="20"/>
      <c r="F100" s="8"/>
      <c r="G100" s="20" t="s">
        <v>3</v>
      </c>
      <c r="H100" s="44"/>
      <c r="I100" s="44"/>
      <c r="J100" s="20"/>
      <c r="K100" s="43">
        <f t="shared" si="5"/>
      </c>
      <c r="L100" s="43"/>
      <c r="M100" s="6">
        <f t="shared" si="7"/>
      </c>
      <c r="N100" s="20"/>
      <c r="O100" s="8"/>
      <c r="P100" s="44"/>
      <c r="Q100" s="44"/>
      <c r="R100" s="45">
        <f t="shared" si="8"/>
      </c>
      <c r="S100" s="45"/>
      <c r="T100" s="42">
        <f t="shared" si="9"/>
      </c>
      <c r="U100" s="42"/>
    </row>
    <row r="101" spans="2:21" ht="12.75">
      <c r="B101" s="20">
        <v>93</v>
      </c>
      <c r="C101" s="43">
        <f t="shared" si="6"/>
      </c>
      <c r="D101" s="43"/>
      <c r="E101" s="20"/>
      <c r="F101" s="8"/>
      <c r="G101" s="20" t="s">
        <v>2</v>
      </c>
      <c r="H101" s="44"/>
      <c r="I101" s="44"/>
      <c r="J101" s="20"/>
      <c r="K101" s="43">
        <f t="shared" si="5"/>
      </c>
      <c r="L101" s="43"/>
      <c r="M101" s="6">
        <f t="shared" si="7"/>
      </c>
      <c r="N101" s="20"/>
      <c r="O101" s="8"/>
      <c r="P101" s="44"/>
      <c r="Q101" s="44"/>
      <c r="R101" s="45">
        <f t="shared" si="8"/>
      </c>
      <c r="S101" s="45"/>
      <c r="T101" s="42">
        <f t="shared" si="9"/>
      </c>
      <c r="U101" s="42"/>
    </row>
    <row r="102" spans="2:21" ht="12.75">
      <c r="B102" s="20">
        <v>94</v>
      </c>
      <c r="C102" s="43">
        <f t="shared" si="6"/>
      </c>
      <c r="D102" s="43"/>
      <c r="E102" s="20"/>
      <c r="F102" s="8"/>
      <c r="G102" s="20" t="s">
        <v>2</v>
      </c>
      <c r="H102" s="44"/>
      <c r="I102" s="44"/>
      <c r="J102" s="20"/>
      <c r="K102" s="43">
        <f t="shared" si="5"/>
      </c>
      <c r="L102" s="43"/>
      <c r="M102" s="6">
        <f t="shared" si="7"/>
      </c>
      <c r="N102" s="20"/>
      <c r="O102" s="8"/>
      <c r="P102" s="44"/>
      <c r="Q102" s="44"/>
      <c r="R102" s="45">
        <f t="shared" si="8"/>
      </c>
      <c r="S102" s="45"/>
      <c r="T102" s="42">
        <f t="shared" si="9"/>
      </c>
      <c r="U102" s="42"/>
    </row>
    <row r="103" spans="2:21" ht="12.75">
      <c r="B103" s="20">
        <v>95</v>
      </c>
      <c r="C103" s="43">
        <f t="shared" si="6"/>
      </c>
      <c r="D103" s="43"/>
      <c r="E103" s="20"/>
      <c r="F103" s="8"/>
      <c r="G103" s="20" t="s">
        <v>2</v>
      </c>
      <c r="H103" s="44"/>
      <c r="I103" s="44"/>
      <c r="J103" s="20"/>
      <c r="K103" s="43">
        <f t="shared" si="5"/>
      </c>
      <c r="L103" s="43"/>
      <c r="M103" s="6">
        <f t="shared" si="7"/>
      </c>
      <c r="N103" s="20"/>
      <c r="O103" s="8"/>
      <c r="P103" s="44"/>
      <c r="Q103" s="44"/>
      <c r="R103" s="45">
        <f t="shared" si="8"/>
      </c>
      <c r="S103" s="45"/>
      <c r="T103" s="42">
        <f t="shared" si="9"/>
      </c>
      <c r="U103" s="42"/>
    </row>
    <row r="104" spans="2:21" ht="12.75">
      <c r="B104" s="20">
        <v>96</v>
      </c>
      <c r="C104" s="43">
        <f t="shared" si="6"/>
      </c>
      <c r="D104" s="43"/>
      <c r="E104" s="20"/>
      <c r="F104" s="8"/>
      <c r="G104" s="20" t="s">
        <v>3</v>
      </c>
      <c r="H104" s="44"/>
      <c r="I104" s="44"/>
      <c r="J104" s="20"/>
      <c r="K104" s="43">
        <f t="shared" si="5"/>
      </c>
      <c r="L104" s="43"/>
      <c r="M104" s="6">
        <f t="shared" si="7"/>
      </c>
      <c r="N104" s="20"/>
      <c r="O104" s="8"/>
      <c r="P104" s="44"/>
      <c r="Q104" s="44"/>
      <c r="R104" s="45">
        <f t="shared" si="8"/>
      </c>
      <c r="S104" s="45"/>
      <c r="T104" s="42">
        <f t="shared" si="9"/>
      </c>
      <c r="U104" s="42"/>
    </row>
    <row r="105" spans="2:21" ht="12.75">
      <c r="B105" s="20">
        <v>97</v>
      </c>
      <c r="C105" s="43">
        <f t="shared" si="6"/>
      </c>
      <c r="D105" s="43"/>
      <c r="E105" s="20"/>
      <c r="F105" s="8"/>
      <c r="G105" s="20" t="s">
        <v>2</v>
      </c>
      <c r="H105" s="44"/>
      <c r="I105" s="44"/>
      <c r="J105" s="20"/>
      <c r="K105" s="43">
        <f t="shared" si="5"/>
      </c>
      <c r="L105" s="43"/>
      <c r="M105" s="6">
        <f t="shared" si="7"/>
      </c>
      <c r="N105" s="20"/>
      <c r="O105" s="8"/>
      <c r="P105" s="44"/>
      <c r="Q105" s="44"/>
      <c r="R105" s="45">
        <f t="shared" si="8"/>
      </c>
      <c r="S105" s="45"/>
      <c r="T105" s="42">
        <f t="shared" si="9"/>
      </c>
      <c r="U105" s="42"/>
    </row>
    <row r="106" spans="2:21" ht="12.75">
      <c r="B106" s="20">
        <v>98</v>
      </c>
      <c r="C106" s="43">
        <f t="shared" si="6"/>
      </c>
      <c r="D106" s="43"/>
      <c r="E106" s="20"/>
      <c r="F106" s="8"/>
      <c r="G106" s="20" t="s">
        <v>3</v>
      </c>
      <c r="H106" s="44"/>
      <c r="I106" s="44"/>
      <c r="J106" s="20"/>
      <c r="K106" s="43">
        <f t="shared" si="5"/>
      </c>
      <c r="L106" s="43"/>
      <c r="M106" s="6">
        <f t="shared" si="7"/>
      </c>
      <c r="N106" s="20"/>
      <c r="O106" s="8"/>
      <c r="P106" s="44"/>
      <c r="Q106" s="44"/>
      <c r="R106" s="45">
        <f t="shared" si="8"/>
      </c>
      <c r="S106" s="45"/>
      <c r="T106" s="42">
        <f t="shared" si="9"/>
      </c>
      <c r="U106" s="42"/>
    </row>
    <row r="107" spans="2:21" ht="12.75">
      <c r="B107" s="20">
        <v>99</v>
      </c>
      <c r="C107" s="43">
        <f t="shared" si="6"/>
      </c>
      <c r="D107" s="43"/>
      <c r="E107" s="20"/>
      <c r="F107" s="8"/>
      <c r="G107" s="20" t="s">
        <v>3</v>
      </c>
      <c r="H107" s="44"/>
      <c r="I107" s="44"/>
      <c r="J107" s="20"/>
      <c r="K107" s="43">
        <f t="shared" si="5"/>
      </c>
      <c r="L107" s="43"/>
      <c r="M107" s="6">
        <f t="shared" si="7"/>
      </c>
      <c r="N107" s="20"/>
      <c r="O107" s="8"/>
      <c r="P107" s="44"/>
      <c r="Q107" s="44"/>
      <c r="R107" s="45">
        <f t="shared" si="8"/>
      </c>
      <c r="S107" s="45"/>
      <c r="T107" s="42">
        <f t="shared" si="9"/>
      </c>
      <c r="U107" s="42"/>
    </row>
    <row r="108" spans="2:21" ht="12.75">
      <c r="B108" s="20">
        <v>100</v>
      </c>
      <c r="C108" s="43">
        <f t="shared" si="6"/>
      </c>
      <c r="D108" s="43"/>
      <c r="E108" s="20"/>
      <c r="F108" s="8"/>
      <c r="G108" s="20" t="s">
        <v>2</v>
      </c>
      <c r="H108" s="44"/>
      <c r="I108" s="44"/>
      <c r="J108" s="20"/>
      <c r="K108" s="43">
        <f t="shared" si="5"/>
      </c>
      <c r="L108" s="43"/>
      <c r="M108" s="6">
        <f t="shared" si="7"/>
      </c>
      <c r="N108" s="20"/>
      <c r="O108" s="8"/>
      <c r="P108" s="44"/>
      <c r="Q108" s="44"/>
      <c r="R108" s="45">
        <f t="shared" si="8"/>
      </c>
      <c r="S108" s="45"/>
      <c r="T108" s="42">
        <f t="shared" si="9"/>
      </c>
      <c r="U108" s="42"/>
    </row>
    <row r="109" spans="2:18" ht="12.7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anntanaka88</cp:lastModifiedBy>
  <cp:lastPrinted>2015-07-15T10:17:15Z</cp:lastPrinted>
  <dcterms:created xsi:type="dcterms:W3CDTF">2013-10-09T23:04:08Z</dcterms:created>
  <dcterms:modified xsi:type="dcterms:W3CDTF">2016-09-15T17:04:50Z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